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vub-my.sharepoint.com/personal/jean_mansuy_vub_be/Documents/Documenten/Projects/FEB-VBO CE Chair/2 - CBM redesign framework/3 - Integration/Prototyping/"/>
    </mc:Choice>
  </mc:AlternateContent>
  <xr:revisionPtr revIDLastSave="13" documentId="13_ncr:1_{C3BB042A-4F5F-44A2-9205-F4F45656AB30}" xr6:coauthVersionLast="47" xr6:coauthVersionMax="47" xr10:uidLastSave="{10C1CA74-77C7-4930-B5C2-7CCE99C9A39E}"/>
  <bookViews>
    <workbookView xWindow="-110" yWindow="-110" windowWidth="19420" windowHeight="10420" xr2:uid="{00000000-000D-0000-FFFF-FFFF00000000}"/>
  </bookViews>
  <sheets>
    <sheet name="VBMR Selector" sheetId="12" r:id="rId1"/>
    <sheet name="Database" sheetId="7" r:id="rId2"/>
    <sheet name="List" sheetId="17" state="hidden" r:id="rId3"/>
  </sheets>
  <definedNames>
    <definedName name="Scale">List!$D$3:$D$6</definedName>
    <definedName name="Sector">List!$I$3:$I$21</definedName>
    <definedName name="Selection">List!$B$3:$B$5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F16" i="12"/>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6" i="7"/>
  <c r="B5" i="7"/>
  <c r="B4" i="7"/>
  <c r="B3" i="7"/>
  <c r="B2" i="7"/>
  <c r="D43" i="12" l="1"/>
  <c r="J43" i="12" s="1" a="1"/>
  <c r="J43" i="12" s="1"/>
  <c r="I43" i="12" l="1" a="1"/>
  <c r="I43" i="12" s="1"/>
  <c r="E43" i="12" a="1"/>
  <c r="E43" i="12" s="1"/>
  <c r="H43" i="12" a="1"/>
  <c r="H43" i="12" s="1"/>
  <c r="P38" i="7" l="1"/>
  <c r="T38" i="7"/>
  <c r="T37" i="7"/>
  <c r="P37" i="7"/>
  <c r="P28" i="7" l="1"/>
  <c r="T28" i="7"/>
  <c r="T33" i="7"/>
  <c r="P33" i="7"/>
  <c r="T30" i="7"/>
  <c r="P30" i="7"/>
  <c r="T34" i="7"/>
  <c r="P34" i="7"/>
  <c r="T32" i="7"/>
  <c r="T25" i="7"/>
  <c r="T31" i="7"/>
  <c r="T36" i="7"/>
  <c r="T27" i="7"/>
  <c r="T35" i="7"/>
  <c r="T26" i="7"/>
  <c r="T29" i="7"/>
  <c r="T24" i="7"/>
  <c r="T23" i="7"/>
  <c r="T22" i="7"/>
  <c r="T21" i="7"/>
  <c r="T20" i="7"/>
  <c r="T19" i="7"/>
  <c r="T18" i="7"/>
  <c r="T17" i="7"/>
  <c r="T16" i="7"/>
  <c r="T15" i="7"/>
  <c r="T14" i="7"/>
  <c r="T13" i="7"/>
  <c r="T12" i="7"/>
  <c r="T11" i="7"/>
  <c r="T10" i="7"/>
  <c r="T9" i="7"/>
  <c r="T8" i="7"/>
  <c r="T7" i="7"/>
  <c r="T6" i="7"/>
  <c r="T5" i="7"/>
  <c r="T4" i="7"/>
  <c r="T3" i="7"/>
  <c r="T2" i="7"/>
  <c r="P32" i="7"/>
  <c r="P25" i="7"/>
  <c r="P31" i="7"/>
  <c r="P36" i="7"/>
  <c r="P27" i="7"/>
  <c r="P35" i="7"/>
  <c r="P26" i="7"/>
  <c r="P29" i="7"/>
  <c r="P24" i="7"/>
  <c r="P23" i="7"/>
  <c r="P22" i="7"/>
  <c r="P21" i="7"/>
  <c r="P20" i="7"/>
  <c r="P19" i="7"/>
  <c r="P18" i="7"/>
  <c r="P17" i="7"/>
  <c r="P16" i="7"/>
  <c r="P15" i="7"/>
  <c r="P14" i="7"/>
  <c r="P13" i="7"/>
  <c r="P12" i="7"/>
  <c r="P11" i="7"/>
  <c r="P10" i="7"/>
  <c r="P9" i="7"/>
  <c r="P8" i="7"/>
  <c r="P7" i="7"/>
  <c r="P6" i="7"/>
  <c r="P5" i="7"/>
  <c r="P4" i="7"/>
  <c r="P3" i="7"/>
  <c r="P2" i="7"/>
  <c r="D44" i="12" l="1"/>
  <c r="J44" i="12" s="1" a="1"/>
  <c r="J44" i="12" s="1"/>
  <c r="I44" i="12" l="1" a="1"/>
  <c r="I44" i="12" s="1"/>
  <c r="E44" i="12" a="1"/>
  <c r="E44" i="12" s="1"/>
  <c r="H44" i="12" a="1"/>
  <c r="H44" i="12" s="1"/>
  <c r="D45" i="12"/>
  <c r="J45" i="12" s="1" a="1"/>
  <c r="J45" i="12" s="1"/>
  <c r="I45" i="12" l="1" a="1"/>
  <c r="I45" i="12" s="1"/>
  <c r="E45" i="12" a="1"/>
  <c r="E45" i="12" s="1"/>
  <c r="H45" i="12" a="1"/>
  <c r="H45" i="12" s="1"/>
  <c r="D46" i="12"/>
  <c r="J46" i="12" s="1" a="1"/>
  <c r="J46" i="12" s="1"/>
  <c r="I46" i="12" l="1" a="1"/>
  <c r="I46" i="12" s="1"/>
  <c r="E46" i="12" a="1"/>
  <c r="E46" i="12" s="1"/>
  <c r="H46" i="12" a="1"/>
  <c r="H46" i="12" s="1"/>
  <c r="D47" i="12"/>
  <c r="J47" i="12" s="1" a="1"/>
  <c r="J47" i="12" s="1"/>
  <c r="I47" i="12" l="1" a="1"/>
  <c r="I47" i="12" s="1"/>
  <c r="E47" i="12" a="1"/>
  <c r="E47" i="12" s="1"/>
  <c r="H47" i="12" a="1"/>
  <c r="H47" i="12" s="1"/>
  <c r="D48" i="12"/>
  <c r="J48" i="12" s="1" a="1"/>
  <c r="J48" i="12" s="1"/>
  <c r="D49" i="12" l="1"/>
  <c r="J49" i="12" s="1" a="1"/>
  <c r="J49" i="12" s="1"/>
  <c r="I48" i="12" a="1"/>
  <c r="I48" i="12" s="1"/>
  <c r="E48" i="12" a="1"/>
  <c r="E48" i="12" s="1"/>
  <c r="H48" i="12" a="1"/>
  <c r="H48" i="12" s="1"/>
  <c r="I49" i="12" l="1" a="1"/>
  <c r="I49" i="12" s="1"/>
  <c r="E49" i="12" a="1"/>
  <c r="E49" i="12" s="1"/>
  <c r="H49" i="12" a="1"/>
  <c r="H49" i="12" s="1"/>
  <c r="D50" i="12"/>
  <c r="J50" i="12" s="1" a="1"/>
  <c r="J50" i="12" s="1"/>
  <c r="I50" i="12" l="1" a="1"/>
  <c r="I50" i="12" s="1"/>
  <c r="E50" i="12" a="1"/>
  <c r="E50" i="12" s="1"/>
  <c r="H50" i="12" a="1"/>
  <c r="H50" i="12" s="1"/>
  <c r="D51" i="12"/>
  <c r="J51" i="12" s="1" a="1"/>
  <c r="J51" i="12" s="1"/>
  <c r="I51" i="12" l="1" a="1"/>
  <c r="I51" i="12" s="1"/>
  <c r="E51" i="12" a="1"/>
  <c r="E51" i="12" s="1"/>
  <c r="H51" i="12" a="1"/>
  <c r="H51" i="12" s="1"/>
  <c r="D52" i="12"/>
  <c r="J52" i="12" s="1" a="1"/>
  <c r="J52" i="12" s="1"/>
  <c r="I52" i="12" l="1" a="1"/>
  <c r="I52" i="12" s="1"/>
  <c r="E52" i="12" a="1"/>
  <c r="E52" i="12" s="1"/>
  <c r="H52" i="12" a="1"/>
  <c r="H52" i="12" s="1"/>
  <c r="D53" i="12"/>
  <c r="J53" i="12" s="1" a="1"/>
  <c r="J53" i="12" s="1"/>
  <c r="I53" i="12" l="1" a="1"/>
  <c r="I53" i="12" s="1"/>
  <c r="E53" i="12" a="1"/>
  <c r="E53" i="12" s="1"/>
  <c r="H53" i="12" a="1"/>
  <c r="H53" i="12" s="1"/>
  <c r="D54" i="12"/>
  <c r="J54" i="12" s="1" a="1"/>
  <c r="J54" i="12" s="1"/>
  <c r="I54" i="12" l="1" a="1"/>
  <c r="I54" i="12" s="1"/>
  <c r="E54" i="12" a="1"/>
  <c r="E54" i="12" s="1"/>
  <c r="H54" i="12" a="1"/>
  <c r="H54" i="12" s="1"/>
  <c r="D55" i="12"/>
  <c r="J55" i="12" s="1" a="1"/>
  <c r="J55" i="12" s="1"/>
  <c r="I55" i="12" l="1" a="1"/>
  <c r="I55" i="12" s="1"/>
  <c r="E55" i="12" a="1"/>
  <c r="E55" i="12" s="1"/>
  <c r="H55" i="12" a="1"/>
  <c r="H55" i="12" s="1"/>
  <c r="D56" i="12"/>
  <c r="J56" i="12" s="1" a="1"/>
  <c r="J56" i="12" s="1"/>
  <c r="I56" i="12" l="1" a="1"/>
  <c r="I56" i="12" s="1"/>
  <c r="E56" i="12" a="1"/>
  <c r="E56" i="12" s="1"/>
  <c r="H56" i="12" a="1"/>
  <c r="H56" i="12" s="1"/>
  <c r="D57" i="12"/>
  <c r="J57" i="12" s="1" a="1"/>
  <c r="J57" i="12" s="1"/>
  <c r="H57" i="12" l="1" a="1"/>
  <c r="H57" i="12" s="1"/>
  <c r="I57" i="12" a="1"/>
  <c r="I57" i="12" s="1"/>
  <c r="D58" i="12"/>
  <c r="J58" i="12" s="1" a="1"/>
  <c r="J58" i="12" s="1"/>
  <c r="E57" i="12" a="1"/>
  <c r="E57" i="12" s="1"/>
  <c r="I58" i="12" l="1" a="1"/>
  <c r="I58" i="12" s="1"/>
  <c r="E58" i="12" a="1"/>
  <c r="E58" i="12" s="1"/>
  <c r="H58" i="12" a="1"/>
  <c r="H58" i="12" s="1"/>
  <c r="D59" i="12"/>
  <c r="J59" i="12" s="1" a="1"/>
  <c r="J59" i="12" s="1"/>
  <c r="I59" i="12" l="1" a="1"/>
  <c r="I59" i="12" s="1"/>
  <c r="E59" i="12" a="1"/>
  <c r="E59" i="12" s="1"/>
  <c r="H59" i="12" a="1"/>
  <c r="H59" i="12" s="1"/>
  <c r="D60" i="12"/>
  <c r="J60" i="12" s="1" a="1"/>
  <c r="J60" i="12" s="1"/>
  <c r="I60" i="12" l="1" a="1"/>
  <c r="I60" i="12" s="1"/>
  <c r="E60" i="12" a="1"/>
  <c r="E60" i="12" s="1"/>
  <c r="H60" i="12" a="1"/>
  <c r="H60" i="12" s="1"/>
  <c r="D61" i="12"/>
  <c r="J61" i="12" s="1" a="1"/>
  <c r="J61" i="12" s="1"/>
  <c r="I61" i="12" l="1" a="1"/>
  <c r="I61" i="12" s="1"/>
  <c r="E61" i="12" a="1"/>
  <c r="E61" i="12" s="1"/>
  <c r="H61" i="12" a="1"/>
  <c r="H61" i="12" s="1"/>
  <c r="D62" i="12"/>
  <c r="J62" i="12" s="1" a="1"/>
  <c r="J62" i="12" s="1"/>
  <c r="I62" i="12" l="1" a="1"/>
  <c r="I62" i="12" s="1"/>
  <c r="E62" i="12" a="1"/>
  <c r="E62" i="12" s="1"/>
  <c r="H62" i="12" a="1"/>
  <c r="H62" i="12" s="1"/>
  <c r="D63" i="12"/>
  <c r="J63" i="12" s="1" a="1"/>
  <c r="J63" i="12" s="1"/>
  <c r="I63" i="12" l="1" a="1"/>
  <c r="I63" i="12" s="1"/>
  <c r="E63" i="12" a="1"/>
  <c r="E63" i="12" s="1"/>
  <c r="H63" i="12" a="1"/>
  <c r="H63" i="12" s="1"/>
  <c r="D64" i="12"/>
  <c r="J64" i="12" s="1" a="1"/>
  <c r="J64" i="12" s="1"/>
  <c r="I64" i="12" l="1" a="1"/>
  <c r="I64" i="12" s="1"/>
  <c r="E64" i="12" a="1"/>
  <c r="E64" i="12" s="1"/>
  <c r="H64" i="12" a="1"/>
  <c r="H64" i="12" s="1"/>
  <c r="D65" i="12"/>
  <c r="J65" i="12" s="1" a="1"/>
  <c r="J65" i="12" s="1"/>
  <c r="I65" i="12" l="1" a="1"/>
  <c r="I65" i="12" s="1"/>
  <c r="E65" i="12" a="1"/>
  <c r="E65" i="12" s="1"/>
  <c r="H65" i="12" a="1"/>
  <c r="H65" i="12" s="1"/>
  <c r="D66" i="12"/>
  <c r="J66" i="12" s="1" a="1"/>
  <c r="J66" i="12" s="1"/>
  <c r="I66" i="12" l="1" a="1"/>
  <c r="I66" i="12" s="1"/>
  <c r="E66" i="12" a="1"/>
  <c r="E66" i="12" s="1"/>
  <c r="H66" i="12" a="1"/>
  <c r="H66" i="12" s="1"/>
  <c r="D67" i="12"/>
  <c r="J67" i="12" s="1" a="1"/>
  <c r="J67" i="12" s="1"/>
  <c r="I67" i="12" l="1" a="1"/>
  <c r="I67" i="12" s="1"/>
  <c r="E67" i="12" a="1"/>
  <c r="E67" i="12" s="1"/>
  <c r="H67" i="12" a="1"/>
  <c r="H67" i="12" s="1"/>
  <c r="D68" i="12"/>
  <c r="J68" i="12" s="1" a="1"/>
  <c r="J68" i="12" s="1"/>
  <c r="I68" i="12" l="1" a="1"/>
  <c r="I68" i="12" s="1"/>
  <c r="E68" i="12" a="1"/>
  <c r="E68" i="12" s="1"/>
  <c r="H68" i="12" a="1"/>
  <c r="H68" i="12" s="1"/>
  <c r="D69" i="12"/>
  <c r="J69" i="12" s="1" a="1"/>
  <c r="J69" i="12" s="1"/>
  <c r="I69" i="12" l="1" a="1"/>
  <c r="I69" i="12" s="1"/>
  <c r="E69" i="12" a="1"/>
  <c r="E69" i="12" s="1"/>
  <c r="H69" i="12" a="1"/>
  <c r="H69" i="12" s="1"/>
  <c r="D70" i="12"/>
  <c r="J70" i="12" s="1" a="1"/>
  <c r="J70" i="12" s="1"/>
  <c r="I70" i="12" l="1" a="1"/>
  <c r="I70" i="12" s="1"/>
  <c r="E70" i="12" a="1"/>
  <c r="E70" i="12" s="1"/>
  <c r="H70" i="12" a="1"/>
  <c r="H70" i="12" s="1"/>
  <c r="D71" i="12"/>
  <c r="J71" i="12" s="1" a="1"/>
  <c r="J71" i="12" s="1"/>
  <c r="I71" i="12" l="1" a="1"/>
  <c r="I71" i="12" s="1"/>
  <c r="E71" i="12" a="1"/>
  <c r="E71" i="12" s="1"/>
  <c r="H71" i="12" a="1"/>
  <c r="H71" i="12" s="1"/>
  <c r="D72" i="12"/>
  <c r="J72" i="12" s="1" a="1"/>
  <c r="J72" i="12" s="1"/>
  <c r="I72" i="12" l="1" a="1"/>
  <c r="I72" i="12" s="1"/>
  <c r="E72" i="12" a="1"/>
  <c r="E72" i="12" s="1"/>
  <c r="H72" i="12" a="1"/>
  <c r="H72" i="12" s="1"/>
  <c r="D73" i="12"/>
  <c r="J73" i="12" s="1" a="1"/>
  <c r="J73" i="12" s="1"/>
  <c r="I73" i="12" l="1" a="1"/>
  <c r="I73" i="12" s="1"/>
  <c r="E73" i="12" a="1"/>
  <c r="E73" i="12" s="1"/>
  <c r="H73" i="12" a="1"/>
  <c r="H73" i="12" s="1"/>
  <c r="D74" i="12"/>
  <c r="J74" i="12" s="1" a="1"/>
  <c r="J74" i="12" s="1"/>
  <c r="I74" i="12" l="1" a="1"/>
  <c r="I74" i="12" s="1"/>
  <c r="E74" i="12" a="1"/>
  <c r="E74" i="12" s="1"/>
  <c r="H74" i="12" a="1"/>
  <c r="H74" i="12" s="1"/>
  <c r="D75" i="12"/>
  <c r="J75" i="12" s="1" a="1"/>
  <c r="J75" i="12" s="1"/>
  <c r="I75" i="12" l="1" a="1"/>
  <c r="I75" i="12" s="1"/>
  <c r="E75" i="12" a="1"/>
  <c r="E75" i="12" s="1"/>
  <c r="H75" i="12" a="1"/>
  <c r="H75" i="12" s="1"/>
  <c r="D76" i="12"/>
  <c r="J76" i="12" s="1" a="1"/>
  <c r="J76" i="12" s="1"/>
  <c r="I76" i="12" l="1" a="1"/>
  <c r="I76" i="12" s="1"/>
  <c r="E76" i="12" a="1"/>
  <c r="E76" i="12" s="1"/>
  <c r="H76" i="12" a="1"/>
  <c r="H76" i="12" s="1"/>
  <c r="D77" i="12"/>
  <c r="J77" i="12" s="1" a="1"/>
  <c r="J77" i="12" s="1"/>
  <c r="H77" i="12" l="1" a="1"/>
  <c r="H77" i="12" s="1"/>
  <c r="I77" i="12" a="1"/>
  <c r="I77" i="12" s="1"/>
  <c r="D78" i="12"/>
  <c r="J78" i="12" s="1" a="1"/>
  <c r="J78" i="12" s="1"/>
  <c r="E77" i="12" a="1"/>
  <c r="E77" i="12" s="1"/>
  <c r="I78" i="12" l="1" a="1"/>
  <c r="I78" i="12" s="1"/>
  <c r="E78" i="12" a="1"/>
  <c r="E78" i="12" s="1"/>
  <c r="H78" i="12" a="1"/>
  <c r="H78" i="12" s="1"/>
  <c r="D79" i="12"/>
  <c r="J79" i="12" s="1" a="1"/>
  <c r="J79" i="12" s="1"/>
  <c r="I79" i="12" l="1" a="1"/>
  <c r="I79" i="12" s="1"/>
  <c r="E79" i="12" a="1"/>
  <c r="E79" i="12" s="1"/>
  <c r="H79" i="12" a="1"/>
  <c r="H79" i="12" s="1"/>
  <c r="D80" i="12"/>
  <c r="J80" i="12" s="1" a="1"/>
  <c r="J80" i="12" s="1"/>
  <c r="I80" i="12" l="1" a="1"/>
  <c r="I80" i="12" s="1"/>
  <c r="E80" i="12" a="1"/>
  <c r="E80" i="12" s="1"/>
  <c r="H80" i="12" a="1"/>
  <c r="H80" i="12" s="1"/>
  <c r="D81" i="12"/>
  <c r="J81" i="12" s="1" a="1"/>
  <c r="J81" i="12" s="1"/>
  <c r="I81" i="12" l="1" a="1"/>
  <c r="I81" i="12" s="1"/>
  <c r="E81" i="12" a="1"/>
  <c r="E81" i="12" s="1"/>
  <c r="H81" i="12" a="1"/>
  <c r="H81" i="12" s="1"/>
  <c r="D82" i="12"/>
  <c r="J82" i="12" s="1" a="1"/>
  <c r="J82" i="12" s="1"/>
  <c r="I82" i="12" l="1" a="1"/>
  <c r="I82" i="12" s="1"/>
  <c r="E82" i="12" a="1"/>
  <c r="E82" i="12" s="1"/>
  <c r="F40" i="12" s="1"/>
  <c r="H82" i="12" a="1"/>
  <c r="H82"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<sst xmlns="http://schemas.openxmlformats.org/spreadsheetml/2006/main" count="539" uniqueCount="300">
  <si>
    <t>Authors</t>
  </si>
  <si>
    <t>Source Title</t>
  </si>
  <si>
    <t>Designing the Business Models for Circular Economy-Towards the Conceptual Framework</t>
  </si>
  <si>
    <t>Lewandowski, Mateusz</t>
  </si>
  <si>
    <t>A circular business model mapping tool for creating value from prolonged product lifetime and closed material loops</t>
  </si>
  <si>
    <t>Nussholz, Julia L. K.</t>
  </si>
  <si>
    <t>Building a business case for implementation of a circular economy in higher education institutions</t>
  </si>
  <si>
    <t>Mendoza, Joan Manuel E.; Gallego-Schmid, Alejandro; Azapagic, Adisa</t>
  </si>
  <si>
    <t>The Ecocanvas as a business model canvas for a circular economy</t>
  </si>
  <si>
    <t>Daou, Alain; Mallat, Camille; Chammas, Ghina; Cerantola, Nicola; Kayed, Sammy; Saliba, Najat Aoun</t>
  </si>
  <si>
    <t>Circular business models in high value manufacturing: Five industry cases to bridge theory and practice</t>
  </si>
  <si>
    <t>Okorie, Okechukwu; Charnley, Fiona; Russell, Jennifer; Tiwari, Ashutosh; Moreno, Mariale</t>
  </si>
  <si>
    <t>Designing Circular Waste Management Strategies: The Case of Organic Waste in Amsterdam</t>
  </si>
  <si>
    <t>Viva, Ludovica; Ciulli, Francesca; Kolk, Ans; Rothenberg, Gadi</t>
  </si>
  <si>
    <t>Circular added value: business model design in the circular economy</t>
  </si>
  <si>
    <t>Hofmann, F.; Marwede, M.; Nissen, N. F.; Lang, K. D.</t>
  </si>
  <si>
    <t>The Circular Business Framework for Building, Developing and Steering Businesses in the Circular Economy</t>
  </si>
  <si>
    <t>Lauten-Weiss, Julian; Ramesohl, Stephan</t>
  </si>
  <si>
    <t>Year</t>
  </si>
  <si>
    <t>Link</t>
  </si>
  <si>
    <t>Sustainability (Switzerland)</t>
  </si>
  <si>
    <t>Business Strategy and the Environment</t>
  </si>
  <si>
    <t>Sustainable Production and Consumption</t>
  </si>
  <si>
    <t>Designing and testing a new sustainable business model tool for multi-actor, multi-level, circular, and collaborative contexts</t>
  </si>
  <si>
    <t>Journal of Cleaner Production</t>
  </si>
  <si>
    <t>The role of product design in circular business models: An analysis of challenges and opportunities for electric vehicles and white goods</t>
  </si>
  <si>
    <t>Circular economy business model innovation: Sectorial patterns within manufacturing companies</t>
  </si>
  <si>
    <t>Adaptation of the business model canvas template to develop business models for the circular economy</t>
  </si>
  <si>
    <t>Procedia CIRP</t>
  </si>
  <si>
    <t>Business Model Development Based on Sharing Systems and Data Exchange for Sustainable City Logistics</t>
  </si>
  <si>
    <t>Advances in Intelligent Systems and Computing</t>
  </si>
  <si>
    <t>Advanced Sustainable Systems</t>
  </si>
  <si>
    <t>Creating value in the circular economy: A structured multiple-case analysis of business models</t>
  </si>
  <si>
    <t>Boldrini J.-C.; Antheaume N.</t>
  </si>
  <si>
    <t>de Kwant C.; Rahi A.F.; Laurenti R.</t>
  </si>
  <si>
    <t>Pieroni M.P.P.; McAloone T.C.; Pigosso D.C.A.</t>
  </si>
  <si>
    <t>Braun A.-T.; Schöllhammer O.; Rosenkranz B.</t>
  </si>
  <si>
    <t>Koutras M.; Adamos G.; Nathanail E.</t>
  </si>
  <si>
    <t>Ranta V.; Aarikka-Stenroos L.; Mäkinen S.J.</t>
  </si>
  <si>
    <t>Antikainen, Maria; Valkokari, Katri</t>
  </si>
  <si>
    <t>A Framework for Sustainable Circular Business Model Innovation</t>
  </si>
  <si>
    <t>Technology Innovation Management Review</t>
  </si>
  <si>
    <t>Circulab</t>
  </si>
  <si>
    <t>Sustainn</t>
  </si>
  <si>
    <t>Product Lifetimes And The Environment (PLATE)</t>
  </si>
  <si>
    <t>Circular Business Model Innovation</t>
  </si>
  <si>
    <t>Mentink, Bas</t>
  </si>
  <si>
    <t>Business Model Generation: A Handbook for Visionaries, Game Changers, and Challengers</t>
  </si>
  <si>
    <t>Osterwalder, Alexander; Pigneur, Yves</t>
  </si>
  <si>
    <t>Experimenting with a circular business model: Lessons from eight cases</t>
  </si>
  <si>
    <t>Environmental Innovation and Societal Transitions</t>
  </si>
  <si>
    <t>Origin</t>
  </si>
  <si>
    <t>Academia</t>
  </si>
  <si>
    <t>Mixed</t>
  </si>
  <si>
    <t>Joyce, Alexandre; Paquin, Raymond L.</t>
  </si>
  <si>
    <t>The triple layered business model canvas: A tool to design more sustainable business models</t>
  </si>
  <si>
    <t>Practitioners</t>
  </si>
  <si>
    <t>https://circulab.academy/circular-economy-tools/circular-canvas-business-models/</t>
  </si>
  <si>
    <t>https://www.case-ka.eu/index.html%3Fp=2174.html</t>
  </si>
  <si>
    <t>Addition - component</t>
  </si>
  <si>
    <t>Addition - layer</t>
  </si>
  <si>
    <t>Architectural change</t>
  </si>
  <si>
    <t>Extension - component</t>
  </si>
  <si>
    <t>Bocken, N.M.P.; Schuit, C.S.C.; Kraaijenhagen, C.</t>
  </si>
  <si>
    <t>Maslin, M.; Shayler, M.</t>
  </si>
  <si>
    <t xml:space="preserve"> </t>
  </si>
  <si>
    <t>Selection</t>
  </si>
  <si>
    <t>ID</t>
  </si>
  <si>
    <t>Energy</t>
  </si>
  <si>
    <t>Education</t>
  </si>
  <si>
    <t>Sector</t>
  </si>
  <si>
    <t>Waste management</t>
  </si>
  <si>
    <t>Construction</t>
  </si>
  <si>
    <t>Finance</t>
  </si>
  <si>
    <t>Modification - component</t>
  </si>
  <si>
    <t>Combination - component</t>
  </si>
  <si>
    <t>Deletion - component</t>
  </si>
  <si>
    <t>Variable</t>
  </si>
  <si>
    <t>https://servicedesignldf.wordpress.com/2015/10/08/resourceful-services-workshop-write-up/</t>
  </si>
  <si>
    <t>2 + Variable</t>
  </si>
  <si>
    <t>Circular Academy</t>
  </si>
  <si>
    <t>Circular business model canvas</t>
  </si>
  <si>
    <t>Moonfish circular business model tool</t>
  </si>
  <si>
    <t>Moonfish</t>
  </si>
  <si>
    <t>Generic</t>
  </si>
  <si>
    <t>Manufacturing</t>
  </si>
  <si>
    <t>Circular business model board</t>
  </si>
  <si>
    <t>Circular business model</t>
  </si>
  <si>
    <t>Leth, M.; Lundqvist, E.</t>
  </si>
  <si>
    <t>How do I make a circular economy business model?</t>
  </si>
  <si>
    <t>Board of Innovation</t>
  </si>
  <si>
    <t>Business Model Innovation as guidance in circular product design</t>
  </si>
  <si>
    <t>Schuit, C.S.C</t>
  </si>
  <si>
    <t>Live Circular Canvas</t>
  </si>
  <si>
    <t>Number of components</t>
  </si>
  <si>
    <t>3 x # of partners</t>
  </si>
  <si>
    <t>9 x # of partners</t>
  </si>
  <si>
    <t>10 x 5</t>
  </si>
  <si>
    <t>(10 x 2) + 3</t>
  </si>
  <si>
    <t>TBL aspects</t>
  </si>
  <si>
    <t>Long term</t>
  </si>
  <si>
    <t>Stake-holders</t>
  </si>
  <si>
    <t>Sustainability score</t>
  </si>
  <si>
    <t>Recovery option</t>
  </si>
  <si>
    <t>Reverse flows</t>
  </si>
  <si>
    <t>Circular supply</t>
  </si>
  <si>
    <t>R1</t>
  </si>
  <si>
    <t>R2</t>
  </si>
  <si>
    <t>R3</t>
  </si>
  <si>
    <t>R4</t>
  </si>
  <si>
    <t>R5</t>
  </si>
  <si>
    <t>R6</t>
  </si>
  <si>
    <t>R7</t>
  </si>
  <si>
    <t>R8</t>
  </si>
  <si>
    <t>R9</t>
  </si>
  <si>
    <t>R10</t>
  </si>
  <si>
    <t>R11</t>
  </si>
  <si>
    <t>R12</t>
  </si>
  <si>
    <t>R13</t>
  </si>
  <si>
    <t>R14</t>
  </si>
  <si>
    <t>R15</t>
  </si>
  <si>
    <t>R16</t>
  </si>
  <si>
    <t>R17</t>
  </si>
  <si>
    <t>R18</t>
  </si>
  <si>
    <t>R19</t>
  </si>
  <si>
    <t>R20</t>
  </si>
  <si>
    <t>R21</t>
  </si>
  <si>
    <t>R22</t>
  </si>
  <si>
    <t>R23</t>
  </si>
  <si>
    <t>Biocircular</t>
  </si>
  <si>
    <t>Circularity score</t>
  </si>
  <si>
    <t>Stakeholders</t>
  </si>
  <si>
    <t>Scale</t>
  </si>
  <si>
    <t>Specific</t>
  </si>
  <si>
    <t>Company</t>
  </si>
  <si>
    <t>Value network</t>
  </si>
  <si>
    <t>Reverse logistics</t>
  </si>
  <si>
    <t>Name</t>
  </si>
  <si>
    <t>Original publication</t>
  </si>
  <si>
    <t>Number of tools</t>
  </si>
  <si>
    <t>Visual representations for circular business models</t>
  </si>
  <si>
    <t>Last update</t>
  </si>
  <si>
    <t>Author</t>
  </si>
  <si>
    <t>Jean Mansuy</t>
  </si>
  <si>
    <t>Description</t>
  </si>
  <si>
    <t>Limitations</t>
  </si>
  <si>
    <t xml:space="preserve">This selector aims to support practitioners in finding the right visual representation for their circular business model. It was built from a literature review including both academic sources and grey literature. </t>
  </si>
  <si>
    <t>This selector only includes tools developed before the 31st of December 2021. The list of tools might be updated in future versions. The methodology used to develop this database only enabled the identification of representations freely available online and published in English.</t>
  </si>
  <si>
    <t>Elements</t>
  </si>
  <si>
    <t>Transactions</t>
  </si>
  <si>
    <t>What would you like to display?</t>
  </si>
  <si>
    <t>A</t>
  </si>
  <si>
    <t>Answer the following questions</t>
  </si>
  <si>
    <t>Selection criteria</t>
  </si>
  <si>
    <t>B</t>
  </si>
  <si>
    <t>Results</t>
  </si>
  <si>
    <t>Would you like to integrate the following sustainability aspects?</t>
  </si>
  <si>
    <t>Would you like to integrate the following circularity aspects?</t>
  </si>
  <si>
    <t>Dyadic partnership</t>
  </si>
  <si>
    <t>Selected</t>
  </si>
  <si>
    <t>Causalities</t>
  </si>
  <si>
    <t>Business model canvas</t>
  </si>
  <si>
    <t>Business cycle canvas</t>
  </si>
  <si>
    <t>Circular business board</t>
  </si>
  <si>
    <t>Framework for sustainable circular business model innovation</t>
  </si>
  <si>
    <t>Triple layered business model canvas</t>
  </si>
  <si>
    <t>Circular business model mapping tool</t>
  </si>
  <si>
    <t>C3 business model canvas</t>
  </si>
  <si>
    <t>Circularity canvas</t>
  </si>
  <si>
    <t>Sustainable business model canvas</t>
  </si>
  <si>
    <t>Conceptual framework for analyzing business models in the circular economy field</t>
  </si>
  <si>
    <t>BM³C²</t>
  </si>
  <si>
    <t>Circular business framework</t>
  </si>
  <si>
    <t>Business model for sustainable city logistics</t>
  </si>
  <si>
    <t>Circular and sustainable business model canvas</t>
  </si>
  <si>
    <t>Circular business model canvas for high-value manufacturing</t>
  </si>
  <si>
    <t>Framework for analysis of circular economy business models</t>
  </si>
  <si>
    <t>Circular canvas</t>
  </si>
  <si>
    <t>Ecocanvas</t>
  </si>
  <si>
    <t>Template to develop circular business models</t>
  </si>
  <si>
    <t>Zero waste business model canvas</t>
  </si>
  <si>
    <t>Circular business model tool</t>
  </si>
  <si>
    <t>Which sector are you active in?</t>
  </si>
  <si>
    <t>What is your system of analysis?</t>
  </si>
  <si>
    <t>The Circular Economy Business Model of Algoland</t>
  </si>
  <si>
    <t>Rosenlund, J.; Legrand, C.</t>
  </si>
  <si>
    <t>Iranian Journal of Energy and Environment</t>
  </si>
  <si>
    <t>Circular Ecosystems: Business Model Innovation for the Circular Economy</t>
  </si>
  <si>
    <t>Takacs, Fabian; Stechow, Richard; Frankenberger, Karolin</t>
  </si>
  <si>
    <t>Organising for the Circular Economy - A workbook for developing Circular Business Models</t>
  </si>
  <si>
    <t>Jonker, Jan; Kothman, Ivo; Faber, Niels; Montenegro Navarro, Naomi</t>
  </si>
  <si>
    <t>Business model for the circular economy</t>
  </si>
  <si>
    <t>Hofmann, Florian; Jokinen, Tapani; Marwede, Max</t>
  </si>
  <si>
    <t>Interactive and regenerative circular business model canvas</t>
  </si>
  <si>
    <t>Circular clarity</t>
  </si>
  <si>
    <t>https://circularclarity.org/circular-transformation-model/</t>
  </si>
  <si>
    <t xml:space="preserve">Munaro, Mayara Regina; do Carmo Duarte Freitas, Maria; Tavares, Sergio Fernando; Bragança, Luís </t>
  </si>
  <si>
    <t>Journal of Construction Engineering and Management</t>
  </si>
  <si>
    <t>Circular business model canvas for iterative cycle for innovation</t>
  </si>
  <si>
    <t>R24</t>
  </si>
  <si>
    <t>R25</t>
  </si>
  <si>
    <t>R35</t>
  </si>
  <si>
    <t>R26</t>
  </si>
  <si>
    <t>R27</t>
  </si>
  <si>
    <t>R28</t>
  </si>
  <si>
    <t>R29</t>
  </si>
  <si>
    <t>R30</t>
  </si>
  <si>
    <t>R31</t>
  </si>
  <si>
    <t>R32</t>
  </si>
  <si>
    <t>R33</t>
  </si>
  <si>
    <t>R34</t>
  </si>
  <si>
    <t>R36</t>
  </si>
  <si>
    <t>R37</t>
  </si>
  <si>
    <t>Circular Business Models: Current State and Framework to Achieve Sustainable Buildings</t>
  </si>
  <si>
    <t>Other</t>
  </si>
  <si>
    <t>Triple-layered circular business model innovation framework</t>
  </si>
  <si>
    <t>Inheritage</t>
  </si>
  <si>
    <t>BMC</t>
  </si>
  <si>
    <t>RCOV</t>
  </si>
  <si>
    <t>Magic triangle</t>
  </si>
  <si>
    <t>None</t>
  </si>
  <si>
    <t>Addition – guidelines</t>
  </si>
  <si>
    <t>https://www.strategyzer.com/canvas/business-model-canvas</t>
  </si>
  <si>
    <t>https://www.sciencedirect.com/science/article/abs/pii/S221042241730134X</t>
  </si>
  <si>
    <t>https://www.wearesustainn.com/circularity-canvas-methodology/</t>
  </si>
  <si>
    <t>https://ebooks.iospress.nl/doi/10.3233/978-1-61499-820-4-171</t>
  </si>
  <si>
    <t>https://www.mdpi.com/2071-1050/8/1/43</t>
  </si>
  <si>
    <t>https://www.sciencedirect.com/science/article/abs/pii/S0959652616307442</t>
  </si>
  <si>
    <t>https://timreview.ca/article/1000</t>
  </si>
  <si>
    <t>https://repository.tudelft.nl/islandora/object/uuid:c2554c91-8aaf-4fdd-91b7-4ca08e8ea621</t>
  </si>
  <si>
    <t>https://www.sciencedirect.com/science/article/abs/pii/S0959652618317621</t>
  </si>
  <si>
    <t>Sustainable business model canvas [Triple bottom line business model canvas]</t>
  </si>
  <si>
    <t>CASE [Osterwalder, Alexander; Pigneur, Yves]</t>
  </si>
  <si>
    <t>https://www.sciencedirect.com/science/article/abs/pii/S0959652618324089</t>
  </si>
  <si>
    <t>https://www.sciencedirect.com/science/article/abs/pii/S095965261930424X</t>
  </si>
  <si>
    <t>https://www.sciencedirect.com/science/article/abs/pii/S0959652620309859</t>
  </si>
  <si>
    <t>https://onlinelibrary.wiley.com/doi/10.1002/adsu.202000023</t>
  </si>
  <si>
    <t>https://www.sciencedirect.com/science/article/abs/pii/S0959652621014281</t>
  </si>
  <si>
    <t>https://www.sciencedirect.com/science/article/pii/S2212827121003875</t>
  </si>
  <si>
    <t>https://www.sciencedirect.com/science/article/pii/S2352550921001032</t>
  </si>
  <si>
    <t>https://link.springer.com/chapter/10.1007/978-3-030-61075-3_79</t>
  </si>
  <si>
    <t>https://www.mdpi.com/2071-1050/13/2/963</t>
  </si>
  <si>
    <t>https://onlinelibrary.wiley.com/doi/full/10.1002/bse.2715</t>
  </si>
  <si>
    <t>https://www.sciencedirect.com/science/article/abs/pii/S0959652620349659</t>
  </si>
  <si>
    <t>https://jeanmansuy.com/wp-content/uploads/2015-Schuit-Circular-business-model-tool.jpg</t>
  </si>
  <si>
    <t>https://jeanmansuy.com/wp-content/uploads/2016-Circular-Academy-Circular-business-model-board.jpg</t>
  </si>
  <si>
    <t>https://livecircularcanvas.eu/en/articles/5/13/circular-business-models-of-identified-practices-(cbmcs)-from-europe</t>
  </si>
  <si>
    <t>https://circulardesign.tools/</t>
  </si>
  <si>
    <t>https://www.newbusinessmodels.info/publications/</t>
  </si>
  <si>
    <t>https://biocircular.eu/business_model_canvas_other_sustainability_templates/</t>
  </si>
  <si>
    <t>https://www.ijee.net/article_85002.html</t>
  </si>
  <si>
    <t>https://www.alexandria.unisg.ch/259076/</t>
  </si>
  <si>
    <t>http://cyclecc.eu/belgian/2019/04/12/moonfish-circular-business-model-tool/</t>
  </si>
  <si>
    <t>https://www.circular.academy/portfolio/circular-business-model-canvas/</t>
  </si>
  <si>
    <t>https://www.lovezerowaste.biz/businessmodelcanvas</t>
  </si>
  <si>
    <t>https://ascelibrary.org/doi/full/10.1061/%28ASCE%29CO.1943-7862.0002184</t>
  </si>
  <si>
    <t>Version number</t>
  </si>
  <si>
    <t>v1.1</t>
  </si>
  <si>
    <t>Contact details</t>
  </si>
  <si>
    <t>jean.mansuy@vub.be</t>
  </si>
  <si>
    <t>For any question or comment on the tool, please contact:</t>
  </si>
  <si>
    <t>Generality</t>
  </si>
  <si>
    <t>[Form] 
Graphic organizers</t>
  </si>
  <si>
    <t>[Form] 
Brainstorming webs</t>
  </si>
  <si>
    <t>[Form] 
Conceptual maps</t>
  </si>
  <si>
    <t>[Content] 
Causal view</t>
  </si>
  <si>
    <t>[Content] 
Transactional view</t>
  </si>
  <si>
    <t>[Content] 
Elements view</t>
  </si>
  <si>
    <t># of partners</t>
  </si>
  <si>
    <t>Merging sustainability and business model innovation</t>
  </si>
  <si>
    <t>Ecosystem mapping</t>
  </si>
  <si>
    <t>https://www.boardofinnovation.com/tools/ecosystem-mapping/</t>
  </si>
  <si>
    <t>The visual representation takes a company perspective. It can consider stakeholders, but only as external factors</t>
  </si>
  <si>
    <t>The visual representation focuses on the collaboration of two companies to create a common value proposition.</t>
  </si>
  <si>
    <t>The visual representation focuses on a network of companies jointly creating a common value proposition.</t>
  </si>
  <si>
    <t>Shows the different components of a business model</t>
  </si>
  <si>
    <t>Shows the transaction between value network members to build the value proposition</t>
  </si>
  <si>
    <t>Discover the representations that would suit your company best</t>
  </si>
  <si>
    <t>Shows the causal relationships between different business model components</t>
  </si>
  <si>
    <t>Considering stakeholders' perspectives and interests</t>
  </si>
  <si>
    <t>Considering a strategic vision favoring long-term goals over short-term benefits</t>
  </si>
  <si>
    <t>Triple bottom line</t>
  </si>
  <si>
    <t>Long-term</t>
  </si>
  <si>
    <t>Considering economic, environmental and social aspects</t>
  </si>
  <si>
    <t>Describing the circular supplies serving as input to the business model [open loop supply chain]</t>
  </si>
  <si>
    <t>Describing how a used product is to be taken back by companies [closed loop supply chain]</t>
  </si>
  <si>
    <t>Describing the strategy and processes used by companies to recover the value of a product</t>
  </si>
  <si>
    <t>Trade</t>
  </si>
  <si>
    <t>Research</t>
  </si>
  <si>
    <t>Agriculture</t>
  </si>
  <si>
    <t>Mining</t>
  </si>
  <si>
    <t>Hospitality</t>
  </si>
  <si>
    <t>Water supply</t>
  </si>
  <si>
    <t>Healthcare</t>
  </si>
  <si>
    <t>Sector specific tool</t>
  </si>
  <si>
    <t>Public administration</t>
  </si>
  <si>
    <t>Culture</t>
  </si>
  <si>
    <t>Information and Communication</t>
  </si>
  <si>
    <t>Mobility and Logistics</t>
  </si>
  <si>
    <t>Recovery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</si>
</sst>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u/>
      <sz val="10"/>
      <color theme="10"/>
      <name val="Arial"/>
      <family val="2"/>
    </font>
    <font>
      <b/>
      <sz val="10"/>
      <name val="Arial"/>
      <family val="2"/>
    </font>
    <font>
      <i/>
      <sz val="10"/>
      <name val="Arial"/>
      <family val="2"/>
    </font>
    <font>
      <b/>
      <sz val="12"/>
      <name val="Arial"/>
      <family val="2"/>
    </font>
    <font>
      <sz val="8"/>
      <name val="Arial"/>
      <family val="2"/>
    </font>
    <font>
      <b/>
      <sz val="10"/>
      <color theme="0"/>
      <name val="Arial"/>
      <family val="2"/>
    </font>
    <font>
      <sz val="10"/>
      <color theme="0"/>
      <name val="Arial"/>
      <family val="2"/>
    </font>
    <font>
      <i/>
      <sz val="10"/>
      <color theme="5" tint="-0.499984740745262"/>
      <name val="Arial"/>
      <family val="2"/>
    </font>
    <font>
      <b/>
      <sz val="12"/>
      <color theme="5" tint="-0.499984740745262"/>
      <name val="Arial"/>
      <family val="2"/>
    </font>
    <font>
      <b/>
      <sz val="10"/>
      <color theme="5" tint="-0.249977111117893"/>
      <name val="Arial"/>
      <family val="2"/>
    </font>
    <font>
      <i/>
      <sz val="10"/>
      <color theme="0" tint="-0.249977111117893"/>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29">
    <border>
      <left/>
      <right/>
      <top/>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style="thin">
        <color theme="5" tint="0.39994506668294322"/>
      </bottom>
      <diagonal/>
    </border>
    <border>
      <left/>
      <right/>
      <top style="thin">
        <color theme="5" tint="-0.249977111117893"/>
      </top>
      <bottom style="thin">
        <color theme="5" tint="0.39994506668294322"/>
      </bottom>
      <diagonal/>
    </border>
    <border>
      <left/>
      <right style="thin">
        <color theme="5" tint="-0.249977111117893"/>
      </right>
      <top style="thin">
        <color theme="5" tint="-0.249977111117893"/>
      </top>
      <bottom style="thin">
        <color theme="5" tint="0.39994506668294322"/>
      </bottom>
      <diagonal/>
    </border>
    <border>
      <left style="thin">
        <color theme="5" tint="-0.249977111117893"/>
      </left>
      <right/>
      <top style="thin">
        <color theme="5" tint="0.39994506668294322"/>
      </top>
      <bottom style="thin">
        <color theme="5" tint="0.39994506668294322"/>
      </bottom>
      <diagonal/>
    </border>
    <border>
      <left/>
      <right/>
      <top style="thin">
        <color theme="5" tint="0.39994506668294322"/>
      </top>
      <bottom style="thin">
        <color theme="5" tint="0.39994506668294322"/>
      </bottom>
      <diagonal/>
    </border>
    <border>
      <left/>
      <right style="thin">
        <color theme="5" tint="-0.249977111117893"/>
      </right>
      <top style="thin">
        <color theme="5" tint="0.39994506668294322"/>
      </top>
      <bottom style="thin">
        <color theme="5" tint="0.39994506668294322"/>
      </bottom>
      <diagonal/>
    </border>
    <border>
      <left style="thin">
        <color theme="5" tint="-0.249977111117893"/>
      </left>
      <right/>
      <top style="thin">
        <color theme="5" tint="0.39994506668294322"/>
      </top>
      <bottom style="thin">
        <color theme="5" tint="-0.249977111117893"/>
      </bottom>
      <diagonal/>
    </border>
    <border>
      <left/>
      <right/>
      <top style="thin">
        <color theme="5" tint="0.39994506668294322"/>
      </top>
      <bottom style="thin">
        <color theme="5" tint="-0.249977111117893"/>
      </bottom>
      <diagonal/>
    </border>
    <border>
      <left/>
      <right style="thin">
        <color theme="5" tint="-0.249977111117893"/>
      </right>
      <top style="thin">
        <color theme="5" tint="0.39994506668294322"/>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39994506668294322"/>
      </bottom>
      <diagonal/>
    </border>
    <border>
      <left style="thin">
        <color theme="5" tint="-0.249977111117893"/>
      </left>
      <right style="thin">
        <color theme="5" tint="-0.249977111117893"/>
      </right>
      <top style="thin">
        <color theme="5" tint="0.39994506668294322"/>
      </top>
      <bottom style="thin">
        <color theme="5" tint="0.39994506668294322"/>
      </bottom>
      <diagonal/>
    </border>
    <border>
      <left style="thin">
        <color theme="5" tint="-0.249977111117893"/>
      </left>
      <right style="thin">
        <color theme="5" tint="-0.249977111117893"/>
      </right>
      <top style="thin">
        <color theme="5" tint="0.39994506668294322"/>
      </top>
      <bottom style="thin">
        <color theme="5" tint="-0.249977111117893"/>
      </bottom>
      <diagonal/>
    </border>
    <border>
      <left/>
      <right/>
      <top/>
      <bottom style="thin">
        <color theme="5" tint="0.39997558519241921"/>
      </bottom>
      <diagonal/>
    </border>
    <border>
      <left/>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249977111117893"/>
      </left>
      <right style="thin">
        <color theme="5" tint="0.39994506668294322"/>
      </right>
      <top style="thin">
        <color theme="5" tint="-0.249977111117893"/>
      </top>
      <bottom style="thin">
        <color theme="5" tint="0.39994506668294322"/>
      </bottom>
      <diagonal/>
    </border>
    <border>
      <left style="thin">
        <color theme="5" tint="0.39994506668294322"/>
      </left>
      <right style="thin">
        <color theme="5" tint="0.39994506668294322"/>
      </right>
      <top style="thin">
        <color theme="5" tint="-0.249977111117893"/>
      </top>
      <bottom style="thin">
        <color theme="5" tint="0.39994506668294322"/>
      </bottom>
      <diagonal/>
    </border>
    <border>
      <left style="thin">
        <color theme="5" tint="0.39994506668294322"/>
      </left>
      <right style="thin">
        <color theme="5" tint="-0.249977111117893"/>
      </right>
      <top style="thin">
        <color theme="5" tint="-0.249977111117893"/>
      </top>
      <bottom style="thin">
        <color theme="5" tint="0.39994506668294322"/>
      </bottom>
      <diagonal/>
    </border>
    <border>
      <left style="thin">
        <color theme="5" tint="-0.249977111117893"/>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249977111117893"/>
      </right>
      <top style="thin">
        <color theme="5" tint="0.39994506668294322"/>
      </top>
      <bottom style="thin">
        <color theme="5" tint="0.39994506668294322"/>
      </bottom>
      <diagonal/>
    </border>
    <border>
      <left style="thin">
        <color theme="5" tint="-0.249977111117893"/>
      </left>
      <right style="thin">
        <color theme="5" tint="0.39994506668294322"/>
      </right>
      <top style="thin">
        <color theme="5" tint="0.39994506668294322"/>
      </top>
      <bottom style="thin">
        <color theme="5" tint="-0.249977111117893"/>
      </bottom>
      <diagonal/>
    </border>
    <border>
      <left style="thin">
        <color theme="5" tint="0.39994506668294322"/>
      </left>
      <right style="thin">
        <color theme="5" tint="0.39994506668294322"/>
      </right>
      <top style="thin">
        <color theme="5" tint="0.39994506668294322"/>
      </top>
      <bottom style="thin">
        <color theme="5" tint="-0.249977111117893"/>
      </bottom>
      <diagonal/>
    </border>
    <border>
      <left style="thin">
        <color theme="5" tint="0.39994506668294322"/>
      </left>
      <right style="thin">
        <color theme="5" tint="-0.249977111117893"/>
      </right>
      <top style="thin">
        <color theme="5" tint="0.39994506668294322"/>
      </top>
      <bottom style="thin">
        <color theme="5" tint="-0.249977111117893"/>
      </bottom>
      <diagonal/>
    </border>
  </borders>
  <cellStyleXfs count="2">
    <xf numFmtId="0" fontId="0" fillId="0" borderId="0"/>
    <xf numFmtId="0" fontId="2" fillId="0" borderId="0" applyNumberFormat="0" applyFill="0" applyBorder="0" applyAlignment="0" applyProtection="0"/>
  </cellStyleXfs>
  <cellXfs count="158">
    <xf numFmtId="0" fontId="0" fillId="0" borderId="0" xfId="0"/>
    <xf numFmtId="0" fontId="1" fillId="0" borderId="0" xfId="0" applyFont="1"/>
    <xf numFmtId="0" fontId="0" fillId="0" borderId="0" xfId="0" applyFill="1"/>
    <xf numFmtId="0" fontId="0" fillId="0" borderId="0" xfId="0" applyFill="1" applyAlignment="1"/>
    <xf numFmtId="0" fontId="4" fillId="0" borderId="0" xfId="0" applyFont="1"/>
    <xf numFmtId="0" fontId="3" fillId="0" borderId="0" xfId="0" applyFont="1"/>
    <xf numFmtId="0" fontId="0" fillId="0" borderId="0" xfId="0" applyAlignment="1">
      <alignment vertical="center"/>
    </xf>
    <xf numFmtId="0" fontId="1" fillId="0" borderId="0" xfId="0" applyFont="1" applyBorder="1" applyAlignment="1"/>
    <xf numFmtId="0" fontId="0" fillId="0" borderId="0" xfId="0" applyFill="1" applyBorder="1"/>
    <xf numFmtId="0" fontId="1" fillId="4" borderId="0" xfId="0" applyFont="1" applyFill="1" applyAlignment="1">
      <alignment horizontal="center"/>
    </xf>
    <xf numFmtId="0" fontId="7" fillId="4" borderId="0" xfId="0" applyFont="1" applyFill="1" applyAlignment="1">
      <alignment horizontal="center"/>
    </xf>
    <xf numFmtId="0" fontId="0" fillId="4" borderId="0" xfId="0" applyFill="1"/>
    <xf numFmtId="0" fontId="7" fillId="4" borderId="0" xfId="0" applyFont="1" applyFill="1"/>
    <xf numFmtId="0" fontId="7" fillId="4" borderId="1" xfId="0" applyFont="1" applyFill="1" applyBorder="1"/>
    <xf numFmtId="0" fontId="1" fillId="5" borderId="1" xfId="0" applyFont="1" applyFill="1" applyBorder="1" applyAlignment="1">
      <alignment horizontal="right"/>
    </xf>
    <xf numFmtId="14" fontId="0" fillId="5" borderId="1" xfId="0" applyNumberFormat="1" applyFill="1" applyBorder="1" applyAlignment="1">
      <alignment horizontal="right"/>
    </xf>
    <xf numFmtId="0" fontId="7" fillId="4" borderId="1" xfId="0" applyFont="1" applyFill="1" applyBorder="1" applyAlignment="1">
      <alignment vertical="center"/>
    </xf>
    <xf numFmtId="0" fontId="2" fillId="5" borderId="4" xfId="1" applyFill="1" applyBorder="1" applyAlignment="1"/>
    <xf numFmtId="0" fontId="7" fillId="4" borderId="1" xfId="0" applyFont="1" applyFill="1" applyBorder="1" applyAlignment="1">
      <alignment horizontal="center"/>
    </xf>
    <xf numFmtId="0" fontId="12" fillId="5" borderId="0" xfId="0" applyFont="1" applyFill="1" applyAlignment="1">
      <alignment horizontal="center" vertical="center"/>
    </xf>
    <xf numFmtId="0" fontId="12" fillId="5" borderId="0" xfId="0" applyFont="1" applyFill="1" applyAlignment="1">
      <alignment horizontal="center"/>
    </xf>
    <xf numFmtId="0" fontId="12" fillId="5" borderId="0" xfId="0" applyFont="1" applyFill="1"/>
    <xf numFmtId="0" fontId="4" fillId="0" borderId="0" xfId="0" applyFont="1" applyFill="1"/>
    <xf numFmtId="0" fontId="0" fillId="6" borderId="0" xfId="0" applyFill="1"/>
    <xf numFmtId="0" fontId="1" fillId="6" borderId="0" xfId="0" applyFont="1" applyFill="1"/>
    <xf numFmtId="0" fontId="1" fillId="6" borderId="0" xfId="0" applyFont="1" applyFill="1" applyBorder="1"/>
    <xf numFmtId="0" fontId="0" fillId="6" borderId="15" xfId="0" applyFill="1" applyBorder="1" applyAlignment="1">
      <alignment horizontal="center"/>
    </xf>
    <xf numFmtId="0" fontId="0" fillId="6" borderId="16" xfId="0" applyFill="1" applyBorder="1" applyAlignment="1">
      <alignment horizontal="center"/>
    </xf>
    <xf numFmtId="0" fontId="9" fillId="6" borderId="0" xfId="0" applyFont="1" applyFill="1"/>
    <xf numFmtId="0" fontId="0" fillId="6" borderId="0" xfId="0" applyFill="1" applyAlignment="1"/>
    <xf numFmtId="0" fontId="11" fillId="6" borderId="0" xfId="0" applyFont="1" applyFill="1"/>
    <xf numFmtId="0" fontId="10" fillId="6" borderId="0" xfId="0" applyFont="1" applyFill="1"/>
    <xf numFmtId="0" fontId="5" fillId="6" borderId="0" xfId="0" applyFont="1" applyFill="1"/>
    <xf numFmtId="0" fontId="1" fillId="6" borderId="17" xfId="0" applyFont="1" applyFill="1" applyBorder="1" applyAlignment="1"/>
    <xf numFmtId="0" fontId="1" fillId="6" borderId="18" xfId="0" applyFont="1" applyFill="1" applyBorder="1" applyAlignment="1"/>
    <xf numFmtId="0" fontId="1" fillId="6" borderId="0" xfId="0" applyFont="1" applyFill="1" applyAlignment="1"/>
    <xf numFmtId="0" fontId="1" fillId="6" borderId="17" xfId="0" applyFont="1" applyFill="1" applyBorder="1" applyAlignment="1">
      <alignment vertical="top"/>
    </xf>
    <xf numFmtId="0" fontId="1" fillId="6" borderId="18" xfId="0" applyFont="1" applyFill="1" applyBorder="1" applyAlignment="1">
      <alignment vertical="center"/>
    </xf>
    <xf numFmtId="0" fontId="1" fillId="6" borderId="0" xfId="0" applyFont="1" applyFill="1" applyAlignment="1">
      <alignment vertical="center" wrapText="1"/>
    </xf>
    <xf numFmtId="0" fontId="1" fillId="6" borderId="17" xfId="0" applyFont="1" applyFill="1" applyBorder="1" applyAlignment="1">
      <alignment vertical="center" wrapText="1"/>
    </xf>
    <xf numFmtId="0" fontId="1" fillId="6" borderId="18" xfId="0" applyFont="1" applyFill="1" applyBorder="1" applyAlignment="1">
      <alignment vertical="center" wrapText="1"/>
    </xf>
    <xf numFmtId="0" fontId="0" fillId="7" borderId="19" xfId="0" applyFill="1" applyBorder="1"/>
    <xf numFmtId="0" fontId="4" fillId="6" borderId="0" xfId="0" applyFont="1" applyFill="1"/>
    <xf numFmtId="0" fontId="0" fillId="6" borderId="0" xfId="0" applyFill="1" applyAlignment="1">
      <alignment vertical="center"/>
    </xf>
    <xf numFmtId="0" fontId="0" fillId="6" borderId="0" xfId="0" applyFill="1" applyBorder="1"/>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1" fillId="6" borderId="23" xfId="0" applyFont="1" applyFill="1" applyBorder="1" applyAlignment="1">
      <alignment horizontal="center"/>
    </xf>
    <xf numFmtId="0" fontId="1" fillId="6" borderId="24" xfId="0" applyFont="1" applyFill="1" applyBorder="1" applyAlignment="1">
      <alignment horizontal="center"/>
    </xf>
    <xf numFmtId="0" fontId="1" fillId="6" borderId="25" xfId="0" applyFont="1"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5" xfId="0" applyFill="1" applyBorder="1"/>
    <xf numFmtId="0" fontId="0" fillId="6" borderId="26"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7" fillId="4" borderId="14" xfId="0" applyFont="1" applyFill="1" applyBorder="1" applyAlignment="1">
      <alignment horizontal="center" vertical="center" wrapText="1"/>
    </xf>
    <xf numFmtId="0" fontId="0" fillId="5" borderId="15" xfId="0" applyFill="1" applyBorder="1" applyAlignment="1">
      <alignment horizontal="center"/>
    </xf>
    <xf numFmtId="0" fontId="3" fillId="0" borderId="1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3" xfId="0" applyBorder="1"/>
    <xf numFmtId="0" fontId="0" fillId="0" borderId="24" xfId="0" applyFill="1" applyBorder="1" applyAlignment="1">
      <alignment horizontal="center"/>
    </xf>
    <xf numFmtId="0" fontId="0" fillId="0" borderId="25" xfId="0" applyBorder="1"/>
    <xf numFmtId="0" fontId="0" fillId="0" borderId="26" xfId="0" applyBorder="1"/>
    <xf numFmtId="0" fontId="0" fillId="0" borderId="27" xfId="0" applyFill="1" applyBorder="1" applyAlignment="1">
      <alignment horizontal="center"/>
    </xf>
    <xf numFmtId="0" fontId="0" fillId="0" borderId="28" xfId="0" applyBorder="1"/>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24" xfId="0" applyBorder="1"/>
    <xf numFmtId="0" fontId="0" fillId="0" borderId="24" xfId="0" applyFill="1" applyBorder="1"/>
    <xf numFmtId="0" fontId="0" fillId="0" borderId="27" xfId="0" applyBorder="1"/>
    <xf numFmtId="0" fontId="1" fillId="0" borderId="25" xfId="0" applyFont="1" applyBorder="1" applyAlignment="1">
      <alignment horizontal="center"/>
    </xf>
    <xf numFmtId="0" fontId="0" fillId="2" borderId="27" xfId="0" applyFill="1" applyBorder="1"/>
    <xf numFmtId="0" fontId="0" fillId="0" borderId="28" xfId="0" applyBorder="1" applyAlignment="1">
      <alignment horizont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24" xfId="0" applyFont="1" applyBorder="1" applyAlignment="1">
      <alignment horizont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1" fillId="6" borderId="23" xfId="0" applyFont="1" applyFill="1" applyBorder="1" applyAlignment="1">
      <alignment horizontal="left"/>
    </xf>
    <xf numFmtId="0" fontId="0" fillId="6" borderId="24" xfId="0" applyFill="1" applyBorder="1"/>
    <xf numFmtId="0" fontId="1" fillId="6" borderId="24" xfId="0" applyFont="1" applyFill="1" applyBorder="1"/>
    <xf numFmtId="0" fontId="2" fillId="6" borderId="24" xfId="1" applyFill="1" applyBorder="1"/>
    <xf numFmtId="0" fontId="1" fillId="6" borderId="25" xfId="0" applyFont="1" applyFill="1" applyBorder="1"/>
    <xf numFmtId="0" fontId="0" fillId="6" borderId="23" xfId="0" applyFill="1" applyBorder="1" applyAlignment="1"/>
    <xf numFmtId="0" fontId="0" fillId="6" borderId="25" xfId="0" applyFill="1" applyBorder="1" applyAlignment="1"/>
    <xf numFmtId="0" fontId="1" fillId="6" borderId="15" xfId="0" applyFont="1" applyFill="1" applyBorder="1" applyAlignment="1"/>
    <xf numFmtId="0" fontId="0" fillId="6" borderId="23" xfId="0" applyFill="1" applyBorder="1"/>
    <xf numFmtId="0" fontId="0" fillId="6" borderId="24" xfId="0" applyFont="1" applyFill="1" applyBorder="1"/>
    <xf numFmtId="0" fontId="0" fillId="6" borderId="25" xfId="0" applyFont="1" applyFill="1" applyBorder="1"/>
    <xf numFmtId="0" fontId="1" fillId="6" borderId="23" xfId="0" applyFont="1" applyFill="1" applyBorder="1" applyAlignment="1"/>
    <xf numFmtId="0" fontId="0" fillId="6" borderId="23" xfId="0" applyFont="1" applyFill="1" applyBorder="1" applyAlignment="1"/>
    <xf numFmtId="0" fontId="0" fillId="6" borderId="25" xfId="0" applyFont="1" applyFill="1" applyBorder="1" applyAlignment="1"/>
    <xf numFmtId="0" fontId="1" fillId="6" borderId="15" xfId="0" applyFont="1" applyFill="1" applyBorder="1"/>
    <xf numFmtId="0" fontId="1" fillId="6" borderId="23" xfId="0" applyFont="1" applyFill="1" applyBorder="1"/>
    <xf numFmtId="0" fontId="1" fillId="6" borderId="25" xfId="0" applyFont="1" applyFill="1" applyBorder="1" applyAlignment="1"/>
    <xf numFmtId="0" fontId="1" fillId="6" borderId="26" xfId="0" applyFont="1" applyFill="1" applyBorder="1"/>
    <xf numFmtId="0" fontId="1" fillId="6" borderId="27" xfId="0" applyFont="1" applyFill="1" applyBorder="1"/>
    <xf numFmtId="0" fontId="2" fillId="6" borderId="27" xfId="1" applyFill="1" applyBorder="1"/>
    <xf numFmtId="0" fontId="1" fillId="6" borderId="28" xfId="0" applyFont="1" applyFill="1" applyBorder="1"/>
    <xf numFmtId="0" fontId="0" fillId="6" borderId="26" xfId="0" applyFont="1" applyFill="1" applyBorder="1" applyAlignment="1"/>
    <xf numFmtId="0" fontId="0" fillId="6" borderId="28" xfId="0" applyFill="1" applyBorder="1" applyAlignment="1"/>
    <xf numFmtId="0" fontId="1" fillId="6" borderId="16" xfId="0" applyFont="1" applyFill="1" applyBorder="1"/>
    <xf numFmtId="0" fontId="1" fillId="6" borderId="15" xfId="0" applyFont="1" applyFill="1" applyBorder="1" applyAlignment="1">
      <alignment horizontal="center"/>
    </xf>
    <xf numFmtId="0" fontId="0" fillId="3" borderId="0" xfId="0" applyFill="1" applyProtection="1">
      <protection locked="0"/>
    </xf>
    <xf numFmtId="0" fontId="1" fillId="3" borderId="17" xfId="0" applyFont="1" applyFill="1" applyBorder="1" applyProtection="1">
      <protection locked="0"/>
    </xf>
    <xf numFmtId="0" fontId="1" fillId="3" borderId="18" xfId="0" applyFont="1" applyFill="1" applyBorder="1" applyProtection="1">
      <protection locked="0"/>
    </xf>
    <xf numFmtId="0" fontId="1" fillId="3" borderId="0" xfId="0" applyFont="1" applyFill="1" applyProtection="1">
      <protection locked="0"/>
    </xf>
    <xf numFmtId="0" fontId="8" fillId="6" borderId="0" xfId="0" applyFont="1" applyFill="1" applyProtection="1">
      <protection hidden="1"/>
    </xf>
    <xf numFmtId="0" fontId="0" fillId="6" borderId="14" xfId="0" applyFill="1" applyBorder="1" applyProtection="1">
      <protection hidden="1"/>
    </xf>
    <xf numFmtId="0" fontId="0" fillId="6" borderId="14" xfId="0" applyFill="1" applyBorder="1" applyAlignment="1" applyProtection="1">
      <alignment horizontal="center"/>
      <protection hidden="1"/>
    </xf>
    <xf numFmtId="0" fontId="2" fillId="6" borderId="14" xfId="1" applyFill="1" applyBorder="1" applyProtection="1">
      <protection hidden="1"/>
    </xf>
    <xf numFmtId="0" fontId="0" fillId="6" borderId="15" xfId="0" applyFill="1" applyBorder="1" applyProtection="1">
      <protection hidden="1"/>
    </xf>
    <xf numFmtId="0" fontId="0" fillId="6" borderId="15" xfId="0" applyFill="1" applyBorder="1" applyAlignment="1" applyProtection="1">
      <alignment horizontal="center"/>
      <protection hidden="1"/>
    </xf>
    <xf numFmtId="0" fontId="2" fillId="6" borderId="15" xfId="1" applyFill="1" applyBorder="1" applyProtection="1">
      <protection hidden="1"/>
    </xf>
    <xf numFmtId="0" fontId="0" fillId="6" borderId="16" xfId="0" applyFill="1" applyBorder="1" applyProtection="1">
      <protection hidden="1"/>
    </xf>
    <xf numFmtId="0" fontId="0" fillId="6" borderId="16" xfId="0" applyFill="1" applyBorder="1" applyAlignment="1" applyProtection="1">
      <alignment horizontal="center"/>
      <protection hidden="1"/>
    </xf>
    <xf numFmtId="0" fontId="2" fillId="6" borderId="16" xfId="1" applyFill="1" applyBorder="1" applyProtection="1">
      <protection hidden="1"/>
    </xf>
    <xf numFmtId="0" fontId="0" fillId="5" borderId="1" xfId="0" applyFill="1" applyBorder="1" applyAlignment="1" applyProtection="1">
      <alignment horizontal="center"/>
      <protection hidden="1"/>
    </xf>
    <xf numFmtId="0" fontId="12" fillId="5" borderId="0" xfId="0" applyFont="1" applyFill="1" applyAlignment="1" applyProtection="1">
      <alignment horizontal="center"/>
      <protection hidden="1"/>
    </xf>
    <xf numFmtId="0" fontId="0" fillId="6" borderId="8" xfId="0" applyFill="1" applyBorder="1" applyAlignment="1" applyProtection="1">
      <protection hidden="1"/>
    </xf>
    <xf numFmtId="0" fontId="0" fillId="6" borderId="9" xfId="0" applyFill="1" applyBorder="1" applyAlignment="1" applyProtection="1">
      <protection hidden="1"/>
    </xf>
    <xf numFmtId="0" fontId="0" fillId="6" borderId="10" xfId="0" applyFill="1" applyBorder="1" applyAlignment="1" applyProtection="1">
      <protection hidden="1"/>
    </xf>
    <xf numFmtId="0" fontId="0" fillId="6" borderId="11" xfId="0" applyFill="1" applyBorder="1" applyAlignment="1" applyProtection="1">
      <protection hidden="1"/>
    </xf>
    <xf numFmtId="0" fontId="0" fillId="6" borderId="12" xfId="0" applyFill="1" applyBorder="1" applyAlignment="1" applyProtection="1">
      <protection hidden="1"/>
    </xf>
    <xf numFmtId="0" fontId="0" fillId="6" borderId="13" xfId="0" applyFill="1" applyBorder="1" applyAlignment="1" applyProtection="1">
      <protection hidden="1"/>
    </xf>
    <xf numFmtId="0" fontId="0" fillId="6" borderId="8" xfId="0" applyFill="1" applyBorder="1" applyAlignment="1" applyProtection="1">
      <alignment horizontal="left"/>
      <protection hidden="1"/>
    </xf>
    <xf numFmtId="0" fontId="0" fillId="6" borderId="9" xfId="0" applyFill="1" applyBorder="1" applyAlignment="1" applyProtection="1">
      <alignment horizontal="left"/>
      <protection hidden="1"/>
    </xf>
    <xf numFmtId="0" fontId="0" fillId="6" borderId="10" xfId="0" applyFill="1" applyBorder="1" applyAlignment="1" applyProtection="1">
      <alignment horizontal="left"/>
      <protection hidden="1"/>
    </xf>
    <xf numFmtId="0" fontId="4" fillId="5" borderId="17" xfId="0" applyFont="1" applyFill="1" applyBorder="1" applyAlignment="1"/>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4" fillId="5" borderId="18" xfId="0" applyFont="1" applyFill="1" applyBorder="1" applyAlignment="1">
      <alignment horizontal="left"/>
    </xf>
    <xf numFmtId="0" fontId="4" fillId="5" borderId="0" xfId="0" applyFont="1" applyFill="1" applyAlignment="1"/>
    <xf numFmtId="0" fontId="4" fillId="5" borderId="17" xfId="0" applyFont="1" applyFill="1" applyBorder="1" applyAlignment="1">
      <alignment horizontal="left"/>
    </xf>
    <xf numFmtId="0" fontId="4" fillId="5" borderId="0" xfId="0" applyFont="1" applyFill="1" applyAlignment="1">
      <alignment horizontal="left"/>
    </xf>
    <xf numFmtId="0" fontId="1" fillId="5" borderId="2" xfId="0" applyFont="1" applyFill="1" applyBorder="1" applyAlignment="1">
      <alignment horizontal="center"/>
    </xf>
    <xf numFmtId="0" fontId="1" fillId="5" borderId="3" xfId="0" applyFont="1" applyFill="1" applyBorder="1" applyAlignment="1">
      <alignment horizontal="center"/>
    </xf>
    <xf numFmtId="0" fontId="4" fillId="6" borderId="0" xfId="0" applyFont="1" applyFill="1" applyAlignment="1">
      <alignment horizontal="left"/>
    </xf>
    <xf numFmtId="0" fontId="4" fillId="5" borderId="18" xfId="0" applyFont="1" applyFill="1" applyBorder="1" applyAlignment="1"/>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0" fillId="6" borderId="5" xfId="0" applyFill="1" applyBorder="1" applyAlignment="1" applyProtection="1">
      <protection hidden="1"/>
    </xf>
    <xf numFmtId="0" fontId="0" fillId="6" borderId="6" xfId="0" applyFill="1" applyBorder="1" applyAlignment="1" applyProtection="1">
      <protection hidden="1"/>
    </xf>
    <xf numFmtId="0" fontId="0" fillId="6" borderId="7" xfId="0" applyFill="1" applyBorder="1" applyAlignment="1" applyProtection="1">
      <protection hidden="1"/>
    </xf>
  </cellXfs>
  <cellStyles count="2">
    <cellStyle name="Hyperlink" xfId="1" builtinId="8"/>
    <cellStyle name="Normal" xfId="0" builtinId="0"/>
  </cellStyles>
  <dxfs count="8">
    <dxf>
      <fill>
        <patternFill>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6" tint="0.79998168889431442"/>
        </patternFill>
      </fill>
    </dxf>
    <dxf>
      <fill>
        <patternFill>
          <bgColor theme="5" tint="0.59996337778862885"/>
        </patternFill>
      </fill>
    </dxf>
    <dxf>
      <fill>
        <patternFill>
          <bgColor theme="0" tint="-4.9989318521683403E-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Circular VBMR selector">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EE7B0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ean.mansuy@vub.b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irculab.academy/circular-economy-tools/circular-canvas-business-models/" TargetMode="External"/><Relationship Id="rId18" Type="http://schemas.openxmlformats.org/officeDocument/2006/relationships/hyperlink" Target="https://www.sciencedirect.com/science/article/abs/pii/S0959652621014281" TargetMode="External"/><Relationship Id="rId26" Type="http://schemas.openxmlformats.org/officeDocument/2006/relationships/hyperlink" Target="https://jeanmansuy.com/wp-content/uploads/2015-Schuit-Circular-business-model-tool.jpg" TargetMode="External"/><Relationship Id="rId21" Type="http://schemas.openxmlformats.org/officeDocument/2006/relationships/hyperlink" Target="https://link.springer.com/chapter/10.1007/978-3-030-61075-3_79" TargetMode="External"/><Relationship Id="rId34" Type="http://schemas.openxmlformats.org/officeDocument/2006/relationships/hyperlink" Target="https://biocircular.eu/business_model_canvas_other_sustainability_templates/" TargetMode="External"/><Relationship Id="rId7" Type="http://schemas.openxmlformats.org/officeDocument/2006/relationships/hyperlink" Target="https://ebooks.iospress.nl/doi/10.3233/978-1-61499-820-4-171" TargetMode="External"/><Relationship Id="rId12" Type="http://schemas.openxmlformats.org/officeDocument/2006/relationships/hyperlink" Target="https://www.sciencedirect.com/science/article/abs/pii/S0959652618317621" TargetMode="External"/><Relationship Id="rId17" Type="http://schemas.openxmlformats.org/officeDocument/2006/relationships/hyperlink" Target="https://onlinelibrary.wiley.com/doi/10.1002/adsu.202000023" TargetMode="External"/><Relationship Id="rId25" Type="http://schemas.openxmlformats.org/officeDocument/2006/relationships/hyperlink" Target="http://cyclecc.eu/belgian/2019/04/12/moonfish-circular-business-model-tool/" TargetMode="External"/><Relationship Id="rId33" Type="http://schemas.openxmlformats.org/officeDocument/2006/relationships/hyperlink" Target="https://www.alexandria.unisg.ch/259076/" TargetMode="External"/><Relationship Id="rId38" Type="http://schemas.openxmlformats.org/officeDocument/2006/relationships/printerSettings" Target="../printerSettings/printerSettings1.bin"/><Relationship Id="rId2" Type="http://schemas.openxmlformats.org/officeDocument/2006/relationships/hyperlink" Target="https://servicedesignldf.wordpress.com/2015/10/08/resourceful-services-workshop-write-up/" TargetMode="External"/><Relationship Id="rId16" Type="http://schemas.openxmlformats.org/officeDocument/2006/relationships/hyperlink" Target="https://www.sciencedirect.com/science/article/abs/pii/S0959652620309859" TargetMode="External"/><Relationship Id="rId20" Type="http://schemas.openxmlformats.org/officeDocument/2006/relationships/hyperlink" Target="https://www.sciencedirect.com/science/article/pii/S2352550921001032" TargetMode="External"/><Relationship Id="rId29" Type="http://schemas.openxmlformats.org/officeDocument/2006/relationships/hyperlink" Target="https://www.boardofinnovation.com/tools/ecosystem-mapping/" TargetMode="External"/><Relationship Id="rId1" Type="http://schemas.openxmlformats.org/officeDocument/2006/relationships/hyperlink" Target="https://www.case-ka.eu/index.html%3Fp=2174.html" TargetMode="External"/><Relationship Id="rId6" Type="http://schemas.openxmlformats.org/officeDocument/2006/relationships/hyperlink" Target="https://www.wearesustainn.com/circularity-canvas-methodology/" TargetMode="External"/><Relationship Id="rId11" Type="http://schemas.openxmlformats.org/officeDocument/2006/relationships/hyperlink" Target="https://repository.tudelft.nl/islandora/object/uuid:c2554c91-8aaf-4fdd-91b7-4ca08e8ea621" TargetMode="External"/><Relationship Id="rId24" Type="http://schemas.openxmlformats.org/officeDocument/2006/relationships/hyperlink" Target="https://www.sciencedirect.com/science/article/abs/pii/S0959652620349659" TargetMode="External"/><Relationship Id="rId32" Type="http://schemas.openxmlformats.org/officeDocument/2006/relationships/hyperlink" Target="https://www.ijee.net/article_85002.html" TargetMode="External"/><Relationship Id="rId37" Type="http://schemas.openxmlformats.org/officeDocument/2006/relationships/hyperlink" Target="https://ascelibrary.org/doi/full/10.1061/%28ASCE%29CO.1943-7862.0002184" TargetMode="External"/><Relationship Id="rId5" Type="http://schemas.openxmlformats.org/officeDocument/2006/relationships/hyperlink" Target="https://www.sciencedirect.com/science/article/abs/pii/S221042241730134X" TargetMode="External"/><Relationship Id="rId15" Type="http://schemas.openxmlformats.org/officeDocument/2006/relationships/hyperlink" Target="https://www.sciencedirect.com/science/article/abs/pii/S095965261930424X" TargetMode="External"/><Relationship Id="rId23" Type="http://schemas.openxmlformats.org/officeDocument/2006/relationships/hyperlink" Target="https://onlinelibrary.wiley.com/doi/full/10.1002/bse.2715" TargetMode="External"/><Relationship Id="rId28" Type="http://schemas.openxmlformats.org/officeDocument/2006/relationships/hyperlink" Target="https://livecircularcanvas.eu/en/articles/5/13/circular-business-models-of-identified-practices-(cbmcs)-from-europe" TargetMode="External"/><Relationship Id="rId36" Type="http://schemas.openxmlformats.org/officeDocument/2006/relationships/hyperlink" Target="https://www.lovezerowaste.biz/businessmodelcanvas" TargetMode="External"/><Relationship Id="rId10" Type="http://schemas.openxmlformats.org/officeDocument/2006/relationships/hyperlink" Target="https://timreview.ca/article/1000" TargetMode="External"/><Relationship Id="rId19" Type="http://schemas.openxmlformats.org/officeDocument/2006/relationships/hyperlink" Target="https://www.sciencedirect.com/science/article/pii/S2212827121003875" TargetMode="External"/><Relationship Id="rId31" Type="http://schemas.openxmlformats.org/officeDocument/2006/relationships/hyperlink" Target="https://www.newbusinessmodels.info/publications/" TargetMode="External"/><Relationship Id="rId4" Type="http://schemas.openxmlformats.org/officeDocument/2006/relationships/hyperlink" Target="https://www.strategyzer.com/canvas/business-model-canvas" TargetMode="External"/><Relationship Id="rId9" Type="http://schemas.openxmlformats.org/officeDocument/2006/relationships/hyperlink" Target="https://www.sciencedirect.com/science/article/abs/pii/S0959652616307442" TargetMode="External"/><Relationship Id="rId14" Type="http://schemas.openxmlformats.org/officeDocument/2006/relationships/hyperlink" Target="https://www.sciencedirect.com/science/article/abs/pii/S0959652618324089" TargetMode="External"/><Relationship Id="rId22" Type="http://schemas.openxmlformats.org/officeDocument/2006/relationships/hyperlink" Target="https://www.mdpi.com/2071-1050/13/2/963" TargetMode="External"/><Relationship Id="rId27" Type="http://schemas.openxmlformats.org/officeDocument/2006/relationships/hyperlink" Target="https://jeanmansuy.com/wp-content/uploads/2016-Circular-Academy-Circular-business-model-board.jpg" TargetMode="External"/><Relationship Id="rId30" Type="http://schemas.openxmlformats.org/officeDocument/2006/relationships/hyperlink" Target="https://circulardesign.tools/" TargetMode="External"/><Relationship Id="rId35" Type="http://schemas.openxmlformats.org/officeDocument/2006/relationships/hyperlink" Target="https://www.circular.academy/portfolio/circular-business-model-canvas/" TargetMode="External"/><Relationship Id="rId8" Type="http://schemas.openxmlformats.org/officeDocument/2006/relationships/hyperlink" Target="https://www.mdpi.com/2071-1050/8/1/43" TargetMode="External"/><Relationship Id="rId3" Type="http://schemas.openxmlformats.org/officeDocument/2006/relationships/hyperlink" Target="https://circularclarity.org/circular-transformation-mod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4C9E7-BFE6-44FE-AF90-9ED4AC73FB08}">
  <sheetPr>
    <tabColor theme="5" tint="-0.499984740745262"/>
  </sheetPr>
  <dimension ref="A1:Y100"/>
  <sheetViews>
    <sheetView tabSelected="1" zoomScaleNormal="100" workbookViewId="0">
      <selection activeCell="E32" sqref="E32"/>
    </sheetView>
  </sheetViews>
  <sheetFormatPr defaultColWidth="0" defaultRowHeight="12.5" zeroHeight="1" x14ac:dyDescent="0.25"/>
  <cols>
    <col min="1" max="1" width="2.7265625" customWidth="1"/>
    <col min="2" max="2" width="5.453125" customWidth="1"/>
    <col min="3" max="4" width="2.7265625" customWidth="1"/>
    <col min="5" max="5" width="16.453125" customWidth="1"/>
    <col min="6" max="6" width="12.6328125" customWidth="1"/>
    <col min="7" max="7" width="33.7265625" customWidth="1"/>
    <col min="8" max="8" width="46.36328125" customWidth="1"/>
    <col min="9" max="9" width="8.7265625" customWidth="1"/>
    <col min="10" max="10" width="61.453125" customWidth="1"/>
    <col min="11" max="25" width="8.7265625" customWidth="1"/>
    <col min="26" max="16384" width="8.7265625" hidden="1"/>
  </cols>
  <sheetData>
    <row r="1" spans="1:25" ht="15.5" x14ac:dyDescent="0.35">
      <c r="A1" s="31" t="s">
        <v>140</v>
      </c>
      <c r="B1" s="32"/>
      <c r="C1" s="32"/>
      <c r="D1" s="32"/>
      <c r="E1" s="23"/>
      <c r="F1" s="23"/>
      <c r="G1" s="23"/>
      <c r="H1" s="23"/>
      <c r="I1" s="23"/>
      <c r="J1" s="23"/>
      <c r="K1" s="23"/>
      <c r="L1" s="23"/>
      <c r="M1" s="23"/>
      <c r="N1" s="23"/>
      <c r="O1" s="23"/>
      <c r="P1" s="23"/>
      <c r="Q1" s="23"/>
      <c r="R1" s="23"/>
      <c r="S1" s="23"/>
      <c r="T1" s="23"/>
      <c r="U1" s="23"/>
      <c r="V1" s="23"/>
      <c r="W1" s="23"/>
      <c r="X1" s="23"/>
      <c r="Y1" s="23"/>
    </row>
    <row r="2" spans="1:25" x14ac:dyDescent="0.25">
      <c r="A2" s="23"/>
      <c r="B2" s="23"/>
      <c r="C2" s="23"/>
      <c r="D2" s="23"/>
      <c r="E2" s="23"/>
      <c r="F2" s="23"/>
      <c r="G2" s="23"/>
      <c r="H2" s="23"/>
      <c r="I2" s="23"/>
      <c r="J2" s="23"/>
      <c r="K2" s="23"/>
      <c r="L2" s="23"/>
      <c r="M2" s="23"/>
      <c r="N2" s="23"/>
      <c r="O2" s="23"/>
      <c r="P2" s="23"/>
      <c r="Q2" s="23"/>
      <c r="R2" s="23"/>
      <c r="S2" s="23"/>
      <c r="T2" s="23"/>
      <c r="U2" s="23"/>
      <c r="V2" s="23"/>
      <c r="W2" s="23"/>
      <c r="X2" s="23"/>
      <c r="Y2" s="23"/>
    </row>
    <row r="3" spans="1:25" ht="13" x14ac:dyDescent="0.3">
      <c r="A3" s="23"/>
      <c r="B3" s="23"/>
      <c r="C3" s="23"/>
      <c r="D3" s="23"/>
      <c r="E3" s="13" t="s">
        <v>142</v>
      </c>
      <c r="F3" s="14" t="s">
        <v>143</v>
      </c>
      <c r="G3" s="23"/>
      <c r="H3" s="23"/>
      <c r="I3" s="23"/>
      <c r="J3" s="23"/>
      <c r="K3" s="23"/>
      <c r="L3" s="23"/>
      <c r="M3" s="23"/>
      <c r="N3" s="23"/>
      <c r="O3" s="23"/>
      <c r="P3" s="23"/>
      <c r="Q3" s="23"/>
      <c r="R3" s="23"/>
      <c r="S3" s="23"/>
      <c r="T3" s="23"/>
      <c r="U3" s="23"/>
      <c r="V3" s="23"/>
      <c r="W3" s="23"/>
      <c r="X3" s="23"/>
      <c r="Y3" s="23"/>
    </row>
    <row r="4" spans="1:25" ht="13" x14ac:dyDescent="0.3">
      <c r="A4" s="23"/>
      <c r="B4" s="23"/>
      <c r="C4" s="23"/>
      <c r="D4" s="23"/>
      <c r="E4" s="13" t="s">
        <v>256</v>
      </c>
      <c r="F4" s="14" t="s">
        <v>257</v>
      </c>
      <c r="G4" s="23"/>
      <c r="H4" s="23"/>
      <c r="I4" s="23"/>
      <c r="J4" s="23"/>
      <c r="K4" s="23"/>
      <c r="L4" s="23"/>
      <c r="M4" s="23"/>
      <c r="N4" s="23"/>
      <c r="O4" s="23"/>
      <c r="P4" s="23"/>
      <c r="Q4" s="23"/>
      <c r="R4" s="23"/>
      <c r="S4" s="23"/>
      <c r="T4" s="23"/>
      <c r="U4" s="23"/>
      <c r="V4" s="23"/>
      <c r="W4" s="23"/>
      <c r="X4" s="23"/>
      <c r="Y4" s="23"/>
    </row>
    <row r="5" spans="1:25" ht="13" x14ac:dyDescent="0.3">
      <c r="A5" s="23"/>
      <c r="B5" s="23"/>
      <c r="C5" s="23"/>
      <c r="D5" s="23"/>
      <c r="E5" s="13" t="s">
        <v>141</v>
      </c>
      <c r="F5" s="15">
        <v>44654</v>
      </c>
      <c r="G5" s="23"/>
      <c r="H5" s="23"/>
      <c r="I5" s="23"/>
      <c r="J5" s="23"/>
      <c r="K5" s="23"/>
      <c r="L5" s="23"/>
      <c r="M5" s="23"/>
      <c r="N5" s="23"/>
      <c r="O5" s="23"/>
      <c r="P5" s="23"/>
      <c r="Q5" s="23"/>
      <c r="R5" s="23"/>
      <c r="S5" s="23"/>
      <c r="T5" s="23"/>
      <c r="U5" s="23"/>
      <c r="V5" s="23"/>
      <c r="W5" s="23"/>
      <c r="X5" s="23"/>
      <c r="Y5" s="23"/>
    </row>
    <row r="6" spans="1:25" x14ac:dyDescent="0.25">
      <c r="A6" s="23"/>
      <c r="B6" s="23"/>
      <c r="C6" s="23"/>
      <c r="D6" s="23"/>
      <c r="E6" s="24"/>
      <c r="F6" s="23"/>
      <c r="G6" s="23"/>
      <c r="H6" s="23"/>
      <c r="I6" s="23"/>
      <c r="J6" s="23"/>
      <c r="K6" s="23"/>
      <c r="L6" s="23"/>
      <c r="M6" s="23"/>
      <c r="N6" s="23"/>
      <c r="O6" s="23"/>
      <c r="P6" s="23"/>
      <c r="Q6" s="23"/>
      <c r="R6" s="23"/>
      <c r="S6" s="23"/>
      <c r="T6" s="23"/>
      <c r="U6" s="23"/>
      <c r="V6" s="23"/>
      <c r="W6" s="23"/>
      <c r="X6" s="23"/>
      <c r="Y6" s="23"/>
    </row>
    <row r="7" spans="1:25" ht="30.5" customHeight="1" x14ac:dyDescent="0.25">
      <c r="A7" s="23"/>
      <c r="B7" s="23"/>
      <c r="C7" s="23"/>
      <c r="D7" s="23"/>
      <c r="E7" s="16" t="s">
        <v>144</v>
      </c>
      <c r="F7" s="141" t="s">
        <v>146</v>
      </c>
      <c r="G7" s="142"/>
      <c r="H7" s="143"/>
      <c r="I7" s="23"/>
      <c r="J7" s="23"/>
      <c r="K7" s="23"/>
      <c r="L7" s="23"/>
      <c r="M7" s="23"/>
      <c r="N7" s="23"/>
      <c r="O7" s="23"/>
      <c r="P7" s="23"/>
      <c r="Q7" s="23"/>
      <c r="R7" s="23"/>
      <c r="S7" s="23"/>
      <c r="T7" s="23"/>
      <c r="U7" s="23"/>
      <c r="V7" s="23"/>
      <c r="W7" s="23"/>
      <c r="X7" s="23"/>
      <c r="Y7" s="23"/>
    </row>
    <row r="8" spans="1:25" ht="48" customHeight="1" x14ac:dyDescent="0.25">
      <c r="A8" s="23"/>
      <c r="B8" s="23"/>
      <c r="C8" s="23"/>
      <c r="D8" s="23"/>
      <c r="E8" s="16" t="s">
        <v>145</v>
      </c>
      <c r="F8" s="141" t="s">
        <v>147</v>
      </c>
      <c r="G8" s="142"/>
      <c r="H8" s="143"/>
      <c r="I8" s="23"/>
      <c r="J8" s="23"/>
      <c r="K8" s="23"/>
      <c r="L8" s="23"/>
      <c r="M8" s="23"/>
      <c r="N8" s="23"/>
      <c r="O8" s="23"/>
      <c r="P8" s="23"/>
      <c r="Q8" s="23"/>
      <c r="R8" s="23"/>
      <c r="S8" s="23"/>
      <c r="T8" s="23"/>
      <c r="U8" s="23"/>
      <c r="V8" s="23"/>
      <c r="W8" s="23"/>
      <c r="X8" s="23"/>
      <c r="Y8" s="23"/>
    </row>
    <row r="9" spans="1:25" x14ac:dyDescent="0.25">
      <c r="A9" s="23"/>
      <c r="B9" s="23"/>
      <c r="C9" s="23"/>
      <c r="D9" s="23"/>
      <c r="E9" s="23"/>
      <c r="F9" s="23"/>
      <c r="G9" s="23"/>
      <c r="H9" s="23"/>
      <c r="I9" s="23"/>
      <c r="J9" s="23"/>
      <c r="K9" s="23"/>
      <c r="L9" s="23"/>
      <c r="M9" s="23"/>
      <c r="N9" s="23"/>
      <c r="O9" s="23"/>
      <c r="P9" s="23"/>
      <c r="Q9" s="23"/>
      <c r="R9" s="23"/>
      <c r="S9" s="23"/>
      <c r="T9" s="23"/>
      <c r="U9" s="23"/>
      <c r="V9" s="23"/>
      <c r="W9" s="23"/>
      <c r="X9" s="23"/>
      <c r="Y9" s="23"/>
    </row>
    <row r="10" spans="1:25" ht="13" x14ac:dyDescent="0.3">
      <c r="A10" s="23"/>
      <c r="B10" s="23"/>
      <c r="C10" s="23"/>
      <c r="D10" s="23"/>
      <c r="E10" s="13" t="s">
        <v>258</v>
      </c>
      <c r="F10" s="148" t="s">
        <v>260</v>
      </c>
      <c r="G10" s="149"/>
      <c r="H10" s="17" t="s">
        <v>259</v>
      </c>
      <c r="I10" s="23"/>
      <c r="J10" s="23"/>
      <c r="K10" s="23"/>
      <c r="L10" s="23"/>
      <c r="M10" s="23"/>
      <c r="N10" s="23"/>
      <c r="O10" s="23"/>
      <c r="P10" s="23"/>
      <c r="Q10" s="23"/>
      <c r="R10" s="23"/>
      <c r="S10" s="23"/>
      <c r="T10" s="23"/>
      <c r="U10" s="23"/>
      <c r="V10" s="23"/>
      <c r="W10" s="23"/>
      <c r="X10" s="23"/>
      <c r="Y10" s="23"/>
    </row>
    <row r="11" spans="1:25"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row>
    <row r="12" spans="1:25" ht="13" x14ac:dyDescent="0.3">
      <c r="A12" s="23"/>
      <c r="B12" s="10" t="s">
        <v>151</v>
      </c>
      <c r="C12" s="24"/>
      <c r="D12" s="12" t="s">
        <v>153</v>
      </c>
      <c r="E12" s="12"/>
      <c r="F12" s="11"/>
      <c r="G12" s="11"/>
      <c r="H12" s="11"/>
      <c r="I12" s="9"/>
      <c r="J12" s="11"/>
      <c r="K12" s="11"/>
      <c r="L12" s="11"/>
      <c r="M12" s="11"/>
      <c r="N12" s="11"/>
      <c r="O12" s="11"/>
      <c r="P12" s="11"/>
      <c r="Q12" s="11"/>
      <c r="R12" s="11"/>
      <c r="S12" s="11"/>
      <c r="T12" s="11"/>
      <c r="U12" s="11"/>
      <c r="V12" s="11"/>
      <c r="W12" s="11"/>
      <c r="X12" s="11"/>
      <c r="Y12" s="11"/>
    </row>
    <row r="13" spans="1:25" ht="13" x14ac:dyDescent="0.3">
      <c r="A13" s="23"/>
      <c r="B13" s="24"/>
      <c r="C13" s="24"/>
      <c r="D13" s="23"/>
      <c r="E13" s="28" t="s">
        <v>152</v>
      </c>
      <c r="F13" s="23"/>
      <c r="G13" s="23"/>
      <c r="H13" s="23"/>
      <c r="I13" s="23"/>
      <c r="J13" s="23"/>
      <c r="K13" s="23"/>
      <c r="L13" s="23"/>
      <c r="M13" s="23"/>
      <c r="N13" s="23"/>
      <c r="O13" s="23"/>
      <c r="P13" s="23"/>
      <c r="Q13" s="23"/>
      <c r="R13" s="23"/>
      <c r="S13" s="23"/>
      <c r="T13" s="23"/>
      <c r="U13" s="23"/>
      <c r="V13" s="23"/>
      <c r="W13" s="23"/>
      <c r="X13" s="23"/>
      <c r="Y13" s="23"/>
    </row>
    <row r="14" spans="1:25"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ht="13" x14ac:dyDescent="0.3">
      <c r="A15" s="23"/>
      <c r="B15" s="24"/>
      <c r="C15" s="24"/>
      <c r="D15" s="30" t="s">
        <v>183</v>
      </c>
      <c r="E15" s="23"/>
      <c r="F15" s="23"/>
      <c r="G15" s="23"/>
      <c r="H15" s="23"/>
      <c r="I15" s="23"/>
      <c r="J15" s="23"/>
      <c r="K15" s="23"/>
      <c r="L15" s="23"/>
      <c r="M15" s="23"/>
      <c r="N15" s="23"/>
      <c r="O15" s="23"/>
      <c r="P15" s="23"/>
      <c r="Q15" s="23"/>
      <c r="R15" s="23"/>
      <c r="S15" s="23"/>
      <c r="T15" s="23"/>
      <c r="U15" s="23"/>
      <c r="V15" s="23"/>
      <c r="W15" s="23"/>
      <c r="X15" s="23"/>
      <c r="Y15" s="23"/>
    </row>
    <row r="16" spans="1:25" ht="13" x14ac:dyDescent="0.3">
      <c r="A16" s="23"/>
      <c r="B16" s="23"/>
      <c r="C16" s="23"/>
      <c r="D16" s="23"/>
      <c r="E16" s="115"/>
      <c r="F16" s="150" t="str">
        <f>_xlfn.IFNA(INDEX(List!$D$4:$E$6,MATCH($E$16,List!$D$4:$D$6,0),2),"")</f>
        <v/>
      </c>
      <c r="G16" s="150"/>
      <c r="H16" s="150"/>
      <c r="I16" s="23"/>
      <c r="J16" s="23"/>
      <c r="K16" s="23"/>
      <c r="L16" s="23"/>
      <c r="M16" s="23"/>
      <c r="N16" s="23"/>
      <c r="O16" s="23"/>
      <c r="P16" s="23"/>
      <c r="Q16" s="23"/>
      <c r="R16" s="23"/>
      <c r="S16" s="23"/>
      <c r="T16" s="23"/>
      <c r="U16" s="23"/>
      <c r="V16" s="23"/>
      <c r="W16" s="23"/>
      <c r="X16" s="23"/>
      <c r="Y16" s="23"/>
    </row>
    <row r="17" spans="1:25" x14ac:dyDescent="0.25">
      <c r="A17" s="23"/>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13" x14ac:dyDescent="0.3">
      <c r="A18" s="23"/>
      <c r="B18" s="24"/>
      <c r="C18" s="24"/>
      <c r="D18" s="30" t="s">
        <v>182</v>
      </c>
      <c r="E18" s="23"/>
      <c r="F18" s="23"/>
      <c r="G18" s="23"/>
      <c r="H18" s="23"/>
      <c r="I18" s="23"/>
      <c r="J18" s="23"/>
      <c r="K18" s="23"/>
      <c r="L18" s="23"/>
      <c r="M18" s="23"/>
      <c r="N18" s="23"/>
      <c r="O18" s="23"/>
      <c r="P18" s="23"/>
      <c r="Q18" s="23"/>
      <c r="R18" s="23"/>
      <c r="S18" s="23"/>
      <c r="T18" s="23"/>
      <c r="U18" s="23"/>
      <c r="V18" s="23"/>
      <c r="W18" s="23"/>
      <c r="X18" s="23"/>
      <c r="Y18" s="23"/>
    </row>
    <row r="19" spans="1:25" x14ac:dyDescent="0.25">
      <c r="A19" s="23"/>
      <c r="B19" s="23"/>
      <c r="C19" s="23"/>
      <c r="D19" s="23"/>
      <c r="E19" s="115"/>
      <c r="F19" s="23"/>
      <c r="G19" s="23"/>
      <c r="H19" s="23"/>
      <c r="I19" s="23"/>
      <c r="J19" s="23"/>
      <c r="K19" s="23"/>
      <c r="L19" s="23"/>
      <c r="M19" s="23"/>
      <c r="N19" s="23"/>
      <c r="O19" s="23"/>
      <c r="P19" s="23"/>
      <c r="Q19" s="23"/>
      <c r="R19" s="23"/>
      <c r="S19" s="23"/>
      <c r="T19" s="23"/>
      <c r="U19" s="23"/>
      <c r="V19" s="23"/>
      <c r="W19" s="23"/>
      <c r="X19" s="23"/>
      <c r="Y19" s="23"/>
    </row>
    <row r="20" spans="1:25"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ht="13" x14ac:dyDescent="0.3">
      <c r="A21" s="23"/>
      <c r="B21" s="23"/>
      <c r="C21" s="23"/>
      <c r="D21" s="30" t="s">
        <v>150</v>
      </c>
      <c r="E21" s="23"/>
      <c r="F21" s="23"/>
      <c r="G21" s="23"/>
      <c r="H21" s="23"/>
      <c r="I21" s="23"/>
      <c r="J21" s="23"/>
      <c r="K21" s="23"/>
      <c r="L21" s="23"/>
      <c r="M21" s="23"/>
      <c r="N21" s="23"/>
      <c r="O21" s="23"/>
      <c r="P21" s="23"/>
      <c r="Q21" s="23"/>
      <c r="R21" s="23"/>
      <c r="S21" s="23"/>
      <c r="T21" s="23"/>
      <c r="U21" s="23"/>
      <c r="V21" s="23"/>
      <c r="W21" s="23"/>
      <c r="X21" s="23"/>
      <c r="Y21" s="23"/>
    </row>
    <row r="22" spans="1:25" ht="13" x14ac:dyDescent="0.3">
      <c r="A22" s="23"/>
      <c r="B22" s="23"/>
      <c r="C22" s="23"/>
      <c r="D22" s="23"/>
      <c r="E22" s="33" t="s">
        <v>148</v>
      </c>
      <c r="F22" s="116"/>
      <c r="G22" s="146" t="s">
        <v>275</v>
      </c>
      <c r="H22" s="146"/>
      <c r="I22" s="23"/>
      <c r="J22" s="23"/>
      <c r="K22" s="23"/>
      <c r="L22" s="23"/>
      <c r="M22" s="23"/>
      <c r="N22" s="23"/>
      <c r="O22" s="23"/>
      <c r="P22" s="23"/>
      <c r="Q22" s="23"/>
      <c r="R22" s="23"/>
      <c r="S22" s="23"/>
      <c r="T22" s="23"/>
      <c r="U22" s="23"/>
      <c r="V22" s="23"/>
      <c r="W22" s="23"/>
      <c r="X22" s="23"/>
      <c r="Y22" s="23"/>
    </row>
    <row r="23" spans="1:25" ht="13" x14ac:dyDescent="0.3">
      <c r="A23" s="23"/>
      <c r="B23" s="23"/>
      <c r="C23" s="23"/>
      <c r="D23" s="23"/>
      <c r="E23" s="34" t="s">
        <v>149</v>
      </c>
      <c r="F23" s="117"/>
      <c r="G23" s="151" t="s">
        <v>276</v>
      </c>
      <c r="H23" s="151"/>
      <c r="I23" s="23"/>
      <c r="J23" s="23"/>
      <c r="K23" s="23"/>
      <c r="L23" s="23"/>
      <c r="M23" s="23"/>
      <c r="N23" s="23"/>
      <c r="O23" s="23"/>
      <c r="P23" s="23"/>
      <c r="Q23" s="23"/>
      <c r="R23" s="23"/>
      <c r="S23" s="23"/>
      <c r="T23" s="23"/>
      <c r="U23" s="23"/>
      <c r="V23" s="23"/>
      <c r="W23" s="23"/>
      <c r="X23" s="23"/>
      <c r="Y23" s="23"/>
    </row>
    <row r="24" spans="1:25" ht="13" x14ac:dyDescent="0.3">
      <c r="A24" s="23"/>
      <c r="B24" s="23"/>
      <c r="C24" s="23"/>
      <c r="D24" s="23"/>
      <c r="E24" s="35" t="s">
        <v>160</v>
      </c>
      <c r="F24" s="118"/>
      <c r="G24" s="145" t="s">
        <v>278</v>
      </c>
      <c r="H24" s="145"/>
      <c r="I24" s="23"/>
      <c r="J24" s="23"/>
      <c r="K24" s="23"/>
      <c r="L24" s="23"/>
      <c r="M24" s="23"/>
      <c r="N24" s="23"/>
      <c r="O24" s="23"/>
      <c r="P24" s="23"/>
      <c r="Q24" s="23"/>
      <c r="R24" s="23"/>
      <c r="S24" s="23"/>
      <c r="T24" s="23"/>
      <c r="U24" s="23"/>
      <c r="V24" s="23"/>
      <c r="W24" s="23"/>
      <c r="X24" s="23"/>
      <c r="Y24" s="23"/>
    </row>
    <row r="25" spans="1:25"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ht="13" x14ac:dyDescent="0.3">
      <c r="A26" s="23"/>
      <c r="B26" s="23"/>
      <c r="C26" s="23"/>
      <c r="D26" s="30" t="s">
        <v>156</v>
      </c>
      <c r="E26" s="23"/>
      <c r="F26" s="23"/>
      <c r="G26" s="23"/>
      <c r="H26" s="23"/>
      <c r="I26" s="23"/>
      <c r="J26" s="23"/>
      <c r="K26" s="23"/>
      <c r="L26" s="23"/>
      <c r="M26" s="23"/>
      <c r="N26" s="23"/>
      <c r="O26" s="23"/>
      <c r="P26" s="23"/>
      <c r="Q26" s="23"/>
      <c r="R26" s="23"/>
      <c r="S26" s="23"/>
      <c r="T26" s="23"/>
      <c r="U26" s="23"/>
      <c r="V26" s="23"/>
      <c r="W26" s="23"/>
      <c r="X26" s="23"/>
      <c r="Y26" s="23"/>
    </row>
    <row r="27" spans="1:25" ht="13" x14ac:dyDescent="0.3">
      <c r="A27" s="23"/>
      <c r="B27" s="23"/>
      <c r="C27" s="23"/>
      <c r="D27" s="23"/>
      <c r="E27" s="36" t="s">
        <v>281</v>
      </c>
      <c r="F27" s="116"/>
      <c r="G27" s="140" t="s">
        <v>283</v>
      </c>
      <c r="H27" s="140"/>
      <c r="I27" s="23"/>
      <c r="J27" s="23"/>
      <c r="K27" s="23"/>
      <c r="L27" s="23"/>
      <c r="M27" s="23"/>
      <c r="N27" s="23"/>
      <c r="O27" s="23"/>
      <c r="P27" s="23"/>
      <c r="Q27" s="23"/>
      <c r="R27" s="23"/>
      <c r="S27" s="23"/>
      <c r="T27" s="23"/>
      <c r="U27" s="23"/>
      <c r="V27" s="23"/>
      <c r="W27" s="23"/>
      <c r="X27" s="23"/>
      <c r="Y27" s="23"/>
    </row>
    <row r="28" spans="1:25" ht="13" x14ac:dyDescent="0.3">
      <c r="A28" s="23"/>
      <c r="B28" s="23"/>
      <c r="C28" s="23"/>
      <c r="D28" s="23"/>
      <c r="E28" s="37" t="s">
        <v>131</v>
      </c>
      <c r="F28" s="117"/>
      <c r="G28" s="144" t="s">
        <v>279</v>
      </c>
      <c r="H28" s="144"/>
      <c r="I28" s="29"/>
      <c r="J28" s="29"/>
      <c r="K28" s="23"/>
      <c r="L28" s="23"/>
      <c r="M28" s="23"/>
      <c r="N28" s="23"/>
      <c r="O28" s="23"/>
      <c r="P28" s="23"/>
      <c r="Q28" s="23"/>
      <c r="R28" s="23"/>
      <c r="S28" s="23"/>
      <c r="T28" s="23"/>
      <c r="U28" s="23"/>
      <c r="V28" s="23"/>
      <c r="W28" s="23"/>
      <c r="X28" s="23"/>
      <c r="Y28" s="23"/>
    </row>
    <row r="29" spans="1:25" ht="13" x14ac:dyDescent="0.3">
      <c r="A29" s="23"/>
      <c r="B29" s="23"/>
      <c r="C29" s="23"/>
      <c r="D29" s="23"/>
      <c r="E29" s="38" t="s">
        <v>282</v>
      </c>
      <c r="F29" s="118"/>
      <c r="G29" s="145" t="s">
        <v>280</v>
      </c>
      <c r="H29" s="145"/>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ht="13" x14ac:dyDescent="0.3">
      <c r="A31" s="23"/>
      <c r="B31" s="23"/>
      <c r="C31" s="23"/>
      <c r="D31" s="30" t="s">
        <v>157</v>
      </c>
      <c r="E31" s="23"/>
      <c r="F31" s="23"/>
      <c r="G31" s="23"/>
      <c r="H31" s="23"/>
      <c r="I31" s="23"/>
      <c r="J31" s="23"/>
      <c r="K31" s="23"/>
      <c r="L31" s="23"/>
      <c r="M31" s="23"/>
      <c r="N31" s="23"/>
      <c r="O31" s="23"/>
      <c r="P31" s="23"/>
      <c r="Q31" s="23"/>
      <c r="R31" s="23"/>
      <c r="S31" s="23"/>
      <c r="T31" s="23"/>
      <c r="U31" s="23"/>
      <c r="V31" s="23"/>
      <c r="W31" s="23"/>
      <c r="X31" s="23"/>
      <c r="Y31" s="23"/>
    </row>
    <row r="32" spans="1:25" ht="13" customHeight="1" x14ac:dyDescent="0.3">
      <c r="A32" s="23"/>
      <c r="B32" s="23"/>
      <c r="C32" s="23"/>
      <c r="D32" s="23"/>
      <c r="E32" s="39" t="s">
        <v>299</v>
      </c>
      <c r="F32" s="116"/>
      <c r="G32" s="146" t="s">
        <v>286</v>
      </c>
      <c r="H32" s="146"/>
      <c r="I32" s="23"/>
      <c r="J32" s="23"/>
      <c r="K32" s="23"/>
      <c r="L32" s="23"/>
      <c r="M32" s="23"/>
      <c r="N32" s="23"/>
      <c r="O32" s="23"/>
      <c r="P32" s="23"/>
      <c r="Q32" s="23"/>
      <c r="R32" s="23"/>
      <c r="S32" s="23"/>
      <c r="T32" s="23"/>
      <c r="U32" s="23"/>
      <c r="V32" s="23"/>
      <c r="W32" s="23"/>
      <c r="X32" s="23"/>
      <c r="Y32" s="23"/>
    </row>
    <row r="33" spans="1:25" ht="13" x14ac:dyDescent="0.3">
      <c r="A33" s="23"/>
      <c r="B33" s="23"/>
      <c r="C33" s="23"/>
      <c r="D33" s="23"/>
      <c r="E33" s="40" t="s">
        <v>136</v>
      </c>
      <c r="F33" s="117"/>
      <c r="G33" s="144" t="s">
        <v>285</v>
      </c>
      <c r="H33" s="144"/>
      <c r="I33" s="23"/>
      <c r="J33" s="23"/>
      <c r="K33" s="23"/>
      <c r="L33" s="23"/>
      <c r="M33" s="23"/>
      <c r="N33" s="23"/>
      <c r="O33" s="23"/>
      <c r="P33" s="23"/>
      <c r="Q33" s="23"/>
      <c r="R33" s="23"/>
      <c r="S33" s="23"/>
      <c r="T33" s="23"/>
      <c r="U33" s="23"/>
      <c r="V33" s="23"/>
      <c r="W33" s="23"/>
      <c r="X33" s="23"/>
      <c r="Y33" s="23"/>
    </row>
    <row r="34" spans="1:25" ht="13" x14ac:dyDescent="0.3">
      <c r="A34" s="23"/>
      <c r="B34" s="23"/>
      <c r="C34" s="23"/>
      <c r="D34" s="23"/>
      <c r="E34" s="38" t="s">
        <v>105</v>
      </c>
      <c r="F34" s="118"/>
      <c r="G34" s="147" t="s">
        <v>284</v>
      </c>
      <c r="H34" s="147"/>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4"/>
      <c r="F36" s="23"/>
      <c r="G36" s="23"/>
      <c r="H36" s="23"/>
      <c r="I36" s="23"/>
      <c r="J36" s="23"/>
      <c r="K36" s="23"/>
      <c r="L36" s="23"/>
      <c r="M36" s="23"/>
      <c r="N36" s="23"/>
      <c r="O36" s="23"/>
      <c r="P36" s="23"/>
      <c r="Q36" s="23"/>
      <c r="R36" s="23"/>
      <c r="S36" s="23"/>
      <c r="T36" s="23"/>
      <c r="U36" s="23"/>
      <c r="V36" s="23"/>
      <c r="W36" s="23"/>
      <c r="X36" s="23"/>
      <c r="Y36" s="23"/>
    </row>
    <row r="37" spans="1:25" ht="13" x14ac:dyDescent="0.3">
      <c r="A37" s="23"/>
      <c r="B37" s="10" t="s">
        <v>154</v>
      </c>
      <c r="C37" s="23"/>
      <c r="D37" s="12" t="s">
        <v>155</v>
      </c>
      <c r="E37" s="11"/>
      <c r="F37" s="11"/>
      <c r="G37" s="11"/>
      <c r="H37" s="11"/>
      <c r="I37" s="11"/>
      <c r="J37" s="11"/>
      <c r="K37" s="11"/>
      <c r="L37" s="11"/>
      <c r="M37" s="11"/>
      <c r="N37" s="11"/>
      <c r="O37" s="11"/>
      <c r="P37" s="11"/>
      <c r="Q37" s="11"/>
      <c r="R37" s="11"/>
      <c r="S37" s="11"/>
      <c r="T37" s="11"/>
      <c r="U37" s="11"/>
      <c r="V37" s="11"/>
      <c r="W37" s="11"/>
      <c r="X37" s="11"/>
      <c r="Y37" s="11"/>
    </row>
    <row r="38" spans="1:25" ht="13" x14ac:dyDescent="0.3">
      <c r="A38" s="23"/>
      <c r="B38" s="23"/>
      <c r="C38" s="23"/>
      <c r="D38" s="23"/>
      <c r="E38" s="28" t="s">
        <v>277</v>
      </c>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ht="13" x14ac:dyDescent="0.3">
      <c r="A40" s="23"/>
      <c r="B40" s="23"/>
      <c r="C40" s="23"/>
      <c r="D40" s="23"/>
      <c r="E40" s="13" t="s">
        <v>139</v>
      </c>
      <c r="F40" s="129">
        <f ca="1">COUNTIF($E$43:$E$82,"&lt;&gt;#N/A")</f>
        <v>37</v>
      </c>
      <c r="G40" s="23"/>
      <c r="H40" s="23"/>
      <c r="I40" s="41"/>
      <c r="J40" s="42" t="s">
        <v>294</v>
      </c>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ht="13" x14ac:dyDescent="0.3">
      <c r="A42" s="23"/>
      <c r="B42" s="23"/>
      <c r="C42" s="23"/>
      <c r="D42" s="23"/>
      <c r="E42" s="152" t="s">
        <v>137</v>
      </c>
      <c r="F42" s="153"/>
      <c r="G42" s="154"/>
      <c r="H42" s="18" t="s">
        <v>0</v>
      </c>
      <c r="I42" s="18" t="s">
        <v>18</v>
      </c>
      <c r="J42" s="18" t="s">
        <v>19</v>
      </c>
      <c r="K42" s="23"/>
      <c r="L42" s="23"/>
      <c r="M42" s="23"/>
      <c r="N42" s="23"/>
      <c r="O42" s="23"/>
      <c r="P42" s="23"/>
      <c r="Q42" s="23"/>
      <c r="R42" s="23"/>
      <c r="S42" s="23"/>
      <c r="T42" s="23"/>
      <c r="U42" s="23"/>
      <c r="V42" s="23"/>
      <c r="W42" s="23"/>
      <c r="X42" s="23"/>
      <c r="Y42" s="23"/>
    </row>
    <row r="43" spans="1:25" s="23" customFormat="1" x14ac:dyDescent="0.25">
      <c r="D43" s="119">
        <f ca="1">MATCH(TRUE,OFFSET(Database!$B$1,D42,,1000),0)+D42</f>
        <v>2</v>
      </c>
      <c r="E43" s="155" t="str" cm="1">
        <f t="array" aca="1" ref="E43" ca="1">INDEX(Database!$A:$AJ,'VBMR Selector'!$D43,MATCH('VBMR Selector'!E$42,Database!$1:$1,0))</f>
        <v>Business model canvas</v>
      </c>
      <c r="F43" s="156"/>
      <c r="G43" s="157"/>
      <c r="H43" s="120" t="str" cm="1">
        <f t="array" aca="1" ref="H43" ca="1">INDEX(Database!$A:$AJ,'VBMR Selector'!$D43,MATCH('VBMR Selector'!H$42,Database!$1:$1,0))</f>
        <v>Osterwalder, Alexander; Pigneur, Yves</v>
      </c>
      <c r="I43" s="121" cm="1">
        <f t="array" aca="1" ref="I43" ca="1">INDEX(Database!$A:$AJ,'VBMR Selector'!$D43,MATCH('VBMR Selector'!I$42,Database!$1:$1,0))</f>
        <v>2010</v>
      </c>
      <c r="J43" s="122" t="str" cm="1">
        <f t="array" aca="1" ref="J43" ca="1">HYPERLINK(INDEX(Database!$A:$AJ,'VBMR Selector'!$D43,MATCH('VBMR Selector'!J$42,Database!$1:$1,0)))</f>
        <v>https://www.strategyzer.com/canvas/business-model-canvas</v>
      </c>
      <c r="K43" s="24" t="s">
        <v>65</v>
      </c>
    </row>
    <row r="44" spans="1:25" s="23" customFormat="1" x14ac:dyDescent="0.25">
      <c r="D44" s="119">
        <f ca="1">MATCH(TRUE,OFFSET(Database!$B$1,D43,,1000),0)+D43</f>
        <v>3</v>
      </c>
      <c r="E44" s="131" t="str" cm="1">
        <f t="array" aca="1" ref="E44" ca="1">INDEX(Database!$A:$AJ,'VBMR Selector'!$D44,MATCH('VBMR Selector'!E$42,Database!$1:$1,0))</f>
        <v>Business cycle canvas</v>
      </c>
      <c r="F44" s="132"/>
      <c r="G44" s="133"/>
      <c r="H44" s="123" t="str" cm="1">
        <f t="array" aca="1" ref="H44" ca="1">INDEX(Database!$A:$AJ,'VBMR Selector'!$D44,MATCH('VBMR Selector'!H$42,Database!$1:$1,0))</f>
        <v>Mentink, Bas</v>
      </c>
      <c r="I44" s="124" cm="1">
        <f t="array" aca="1" ref="I44" ca="1">INDEX(Database!$A:$AJ,'VBMR Selector'!$D44,MATCH('VBMR Selector'!I$42,Database!$1:$1,0))</f>
        <v>2014</v>
      </c>
      <c r="J44" s="125" t="str" cm="1">
        <f t="array" aca="1" ref="J44" ca="1">HYPERLINK(INDEX(Database!$A:$AJ,'VBMR Selector'!$D44,MATCH('VBMR Selector'!J$42,Database!$1:$1,0)))</f>
        <v>https://repository.tudelft.nl/islandora/object/uuid:c2554c91-8aaf-4fdd-91b7-4ca08e8ea621</v>
      </c>
      <c r="K44" s="24" t="s">
        <v>65</v>
      </c>
    </row>
    <row r="45" spans="1:25" s="23" customFormat="1" x14ac:dyDescent="0.25">
      <c r="D45" s="119">
        <f ca="1">MATCH(TRUE,OFFSET(Database!$B$1,D44,,1000),0)+D44</f>
        <v>4</v>
      </c>
      <c r="E45" s="131" t="str" cm="1">
        <f t="array" aca="1" ref="E45" ca="1">INDEX(Database!$A:$AJ,'VBMR Selector'!$D45,MATCH('VBMR Selector'!E$42,Database!$1:$1,0))</f>
        <v>Circular business board</v>
      </c>
      <c r="F45" s="132"/>
      <c r="G45" s="133"/>
      <c r="H45" s="123" t="str" cm="1">
        <f t="array" aca="1" ref="H45" ca="1">INDEX(Database!$A:$AJ,'VBMR Selector'!$D45,MATCH('VBMR Selector'!H$42,Database!$1:$1,0))</f>
        <v>Maslin, M.; Shayler, M.</v>
      </c>
      <c r="I45" s="124" cm="1">
        <f t="array" aca="1" ref="I45" ca="1">INDEX(Database!$A:$AJ,'VBMR Selector'!$D45,MATCH('VBMR Selector'!I$42,Database!$1:$1,0))</f>
        <v>2015</v>
      </c>
      <c r="J45" s="125" t="str" cm="1">
        <f t="array" aca="1" ref="J45" ca="1">HYPERLINK(INDEX(Database!$A:$AJ,'VBMR Selector'!$D45,MATCH('VBMR Selector'!J$42,Database!$1:$1,0)))</f>
        <v>https://servicedesignldf.wordpress.com/2015/10/08/resourceful-services-workshop-write-up/</v>
      </c>
      <c r="K45" s="24" t="s">
        <v>65</v>
      </c>
    </row>
    <row r="46" spans="1:25" s="23" customFormat="1" x14ac:dyDescent="0.25">
      <c r="D46" s="119">
        <f ca="1">MATCH(TRUE,OFFSET(Database!$B$1,D45,,1000),0)+D45</f>
        <v>5</v>
      </c>
      <c r="E46" s="131" t="str" cm="1">
        <f t="array" aca="1" ref="E46" ca="1">INDEX(Database!$A:$AJ,'VBMR Selector'!$D46,MATCH('VBMR Selector'!E$42,Database!$1:$1,0))</f>
        <v>Framework for sustainable circular business model innovation</v>
      </c>
      <c r="F46" s="132"/>
      <c r="G46" s="133"/>
      <c r="H46" s="123" t="str" cm="1">
        <f t="array" aca="1" ref="H46" ca="1">INDEX(Database!$A:$AJ,'VBMR Selector'!$D46,MATCH('VBMR Selector'!H$42,Database!$1:$1,0))</f>
        <v>Antikainen, Maria; Valkokari, Katri</v>
      </c>
      <c r="I46" s="124" cm="1">
        <f t="array" aca="1" ref="I46" ca="1">INDEX(Database!$A:$AJ,'VBMR Selector'!$D46,MATCH('VBMR Selector'!I$42,Database!$1:$1,0))</f>
        <v>2016</v>
      </c>
      <c r="J46" s="125" t="str" cm="1">
        <f t="array" aca="1" ref="J46" ca="1">HYPERLINK(INDEX(Database!$A:$AJ,'VBMR Selector'!$D46,MATCH('VBMR Selector'!J$42,Database!$1:$1,0)))</f>
        <v>https://timreview.ca/article/1000</v>
      </c>
      <c r="K46" s="25" t="s">
        <v>65</v>
      </c>
    </row>
    <row r="47" spans="1:25" s="23" customFormat="1" x14ac:dyDescent="0.25">
      <c r="D47" s="119">
        <f ca="1">MATCH(TRUE,OFFSET(Database!$B$1,D46,,1000),0)+D46</f>
        <v>6</v>
      </c>
      <c r="E47" s="131" t="str" cm="1">
        <f t="array" aca="1" ref="E47" ca="1">INDEX(Database!$A:$AJ,'VBMR Selector'!$D47,MATCH('VBMR Selector'!E$42,Database!$1:$1,0))</f>
        <v>Triple layered business model canvas</v>
      </c>
      <c r="F47" s="132"/>
      <c r="G47" s="133"/>
      <c r="H47" s="123" t="str" cm="1">
        <f t="array" aca="1" ref="H47" ca="1">INDEX(Database!$A:$AJ,'VBMR Selector'!$D47,MATCH('VBMR Selector'!H$42,Database!$1:$1,0))</f>
        <v>Joyce, Alexandre; Paquin, Raymond L.</v>
      </c>
      <c r="I47" s="124" cm="1">
        <f t="array" aca="1" ref="I47" ca="1">INDEX(Database!$A:$AJ,'VBMR Selector'!$D47,MATCH('VBMR Selector'!I$42,Database!$1:$1,0))</f>
        <v>2016</v>
      </c>
      <c r="J47" s="125" t="str" cm="1">
        <f t="array" aca="1" ref="J47" ca="1">HYPERLINK(INDEX(Database!$A:$AJ,'VBMR Selector'!$D47,MATCH('VBMR Selector'!J$42,Database!$1:$1,0)))</f>
        <v>https://www.sciencedirect.com/science/article/abs/pii/S0959652616307442</v>
      </c>
      <c r="K47" s="25" t="s">
        <v>65</v>
      </c>
    </row>
    <row r="48" spans="1:25" s="23" customFormat="1" x14ac:dyDescent="0.25">
      <c r="D48" s="119">
        <f ca="1">MATCH(TRUE,OFFSET(Database!$B$1,D47,,1000),0)+D47</f>
        <v>7</v>
      </c>
      <c r="E48" s="131" t="str" cm="1">
        <f t="array" aca="1" ref="E48" ca="1">INDEX(Database!$A:$AJ,'VBMR Selector'!$D48,MATCH('VBMR Selector'!E$42,Database!$1:$1,0))</f>
        <v>Circular business model canvas</v>
      </c>
      <c r="F48" s="132"/>
      <c r="G48" s="133"/>
      <c r="H48" s="123" t="str" cm="1">
        <f t="array" aca="1" ref="H48" ca="1">INDEX(Database!$A:$AJ,'VBMR Selector'!$D48,MATCH('VBMR Selector'!H$42,Database!$1:$1,0))</f>
        <v>Lewandowski, Mateusz</v>
      </c>
      <c r="I48" s="124" cm="1">
        <f t="array" aca="1" ref="I48" ca="1">INDEX(Database!$A:$AJ,'VBMR Selector'!$D48,MATCH('VBMR Selector'!I$42,Database!$1:$1,0))</f>
        <v>2016</v>
      </c>
      <c r="J48" s="125" t="str" cm="1">
        <f t="array" aca="1" ref="J48" ca="1">HYPERLINK(INDEX(Database!$A:$AJ,'VBMR Selector'!$D48,MATCH('VBMR Selector'!J$42,Database!$1:$1,0)))</f>
        <v>https://www.mdpi.com/2071-1050/8/1/43</v>
      </c>
      <c r="K48" s="25" t="s">
        <v>65</v>
      </c>
    </row>
    <row r="49" spans="4:11" s="23" customFormat="1" x14ac:dyDescent="0.25">
      <c r="D49" s="119">
        <f ca="1">MATCH(TRUE,OFFSET(Database!$B$1,D48,,1000),0)+D48</f>
        <v>8</v>
      </c>
      <c r="E49" s="131" t="str" cm="1">
        <f t="array" aca="1" ref="E49" ca="1">INDEX(Database!$A:$AJ,'VBMR Selector'!$D49,MATCH('VBMR Selector'!E$42,Database!$1:$1,0))</f>
        <v>C3 business model canvas</v>
      </c>
      <c r="F49" s="132"/>
      <c r="G49" s="133"/>
      <c r="H49" s="123" t="str" cm="1">
        <f t="array" aca="1" ref="H49" ca="1">INDEX(Database!$A:$AJ,'VBMR Selector'!$D49,MATCH('VBMR Selector'!H$42,Database!$1:$1,0))</f>
        <v>Hofmann, F.; Marwede, M.; Nissen, N. F.; Lang, K. D.</v>
      </c>
      <c r="I49" s="124" cm="1">
        <f t="array" aca="1" ref="I49" ca="1">INDEX(Database!$A:$AJ,'VBMR Selector'!$D49,MATCH('VBMR Selector'!I$42,Database!$1:$1,0))</f>
        <v>2017</v>
      </c>
      <c r="J49" s="125" t="str" cm="1">
        <f t="array" aca="1" ref="J49" ca="1">HYPERLINK(INDEX(Database!$A:$AJ,'VBMR Selector'!$D49,MATCH('VBMR Selector'!J$42,Database!$1:$1,0)))</f>
        <v>https://ebooks.iospress.nl/doi/10.3233/978-1-61499-820-4-171</v>
      </c>
      <c r="K49" s="25" t="s">
        <v>65</v>
      </c>
    </row>
    <row r="50" spans="4:11" s="23" customFormat="1" x14ac:dyDescent="0.25">
      <c r="D50" s="119">
        <f ca="1">MATCH(TRUE,OFFSET(Database!$B$1,D49,,1000),0)+D49</f>
        <v>9</v>
      </c>
      <c r="E50" s="131" t="str" cm="1">
        <f t="array" aca="1" ref="E50" ca="1">INDEX(Database!$A:$AJ,'VBMR Selector'!$D50,MATCH('VBMR Selector'!E$42,Database!$1:$1,0))</f>
        <v>Circularity canvas</v>
      </c>
      <c r="F50" s="132"/>
      <c r="G50" s="133"/>
      <c r="H50" s="123" t="str" cm="1">
        <f t="array" aca="1" ref="H50" ca="1">INDEX(Database!$A:$AJ,'VBMR Selector'!$D50,MATCH('VBMR Selector'!H$42,Database!$1:$1,0))</f>
        <v>Sustainn</v>
      </c>
      <c r="I50" s="124" cm="1">
        <f t="array" aca="1" ref="I50" ca="1">INDEX(Database!$A:$AJ,'VBMR Selector'!$D50,MATCH('VBMR Selector'!I$42,Database!$1:$1,0))</f>
        <v>2017</v>
      </c>
      <c r="J50" s="125" t="str" cm="1">
        <f t="array" aca="1" ref="J50" ca="1">HYPERLINK(INDEX(Database!$A:$AJ,'VBMR Selector'!$D50,MATCH('VBMR Selector'!J$42,Database!$1:$1,0)))</f>
        <v>https://www.wearesustainn.com/circularity-canvas-methodology/</v>
      </c>
      <c r="K50" s="25" t="s">
        <v>65</v>
      </c>
    </row>
    <row r="51" spans="4:11" s="23" customFormat="1" x14ac:dyDescent="0.25">
      <c r="D51" s="119">
        <f ca="1">MATCH(TRUE,OFFSET(Database!$B$1,D50,,1000),0)+D50</f>
        <v>10</v>
      </c>
      <c r="E51" s="131" t="str" cm="1">
        <f t="array" aca="1" ref="E51" ca="1">INDEX(Database!$A:$AJ,'VBMR Selector'!$D51,MATCH('VBMR Selector'!E$42,Database!$1:$1,0))</f>
        <v>Sustainable business model canvas</v>
      </c>
      <c r="F51" s="132"/>
      <c r="G51" s="133"/>
      <c r="H51" s="123" t="str" cm="1">
        <f t="array" aca="1" ref="H51" ca="1">INDEX(Database!$A:$AJ,'VBMR Selector'!$D51,MATCH('VBMR Selector'!H$42,Database!$1:$1,0))</f>
        <v>Bocken, N.M.P.; Schuit, C.S.C.; Kraaijenhagen, C.</v>
      </c>
      <c r="I51" s="124" cm="1">
        <f t="array" aca="1" ref="I51" ca="1">INDEX(Database!$A:$AJ,'VBMR Selector'!$D51,MATCH('VBMR Selector'!I$42,Database!$1:$1,0))</f>
        <v>2018</v>
      </c>
      <c r="J51" s="125" t="str" cm="1">
        <f t="array" aca="1" ref="J51" ca="1">HYPERLINK(INDEX(Database!$A:$AJ,'VBMR Selector'!$D51,MATCH('VBMR Selector'!J$42,Database!$1:$1,0)))</f>
        <v>https://www.sciencedirect.com/science/article/abs/pii/S221042241730134X</v>
      </c>
      <c r="K51" s="25" t="s">
        <v>65</v>
      </c>
    </row>
    <row r="52" spans="4:11" s="23" customFormat="1" x14ac:dyDescent="0.25">
      <c r="D52" s="119">
        <f ca="1">MATCH(TRUE,OFFSET(Database!$B$1,D51,,1000),0)+D51</f>
        <v>11</v>
      </c>
      <c r="E52" s="131" t="str" cm="1">
        <f t="array" aca="1" ref="E52" ca="1">INDEX(Database!$A:$AJ,'VBMR Selector'!$D52,MATCH('VBMR Selector'!E$42,Database!$1:$1,0))</f>
        <v>Sustainable business model canvas [Triple bottom line business model canvas]</v>
      </c>
      <c r="F52" s="132"/>
      <c r="G52" s="133"/>
      <c r="H52" s="123" t="str" cm="1">
        <f t="array" aca="1" ref="H52" ca="1">INDEX(Database!$A:$AJ,'VBMR Selector'!$D52,MATCH('VBMR Selector'!H$42,Database!$1:$1,0))</f>
        <v>CASE [Osterwalder, Alexander; Pigneur, Yves]</v>
      </c>
      <c r="I52" s="124" cm="1">
        <f t="array" aca="1" ref="I52" ca="1">INDEX(Database!$A:$AJ,'VBMR Selector'!$D52,MATCH('VBMR Selector'!I$42,Database!$1:$1,0))</f>
        <v>2018</v>
      </c>
      <c r="J52" s="125" t="str" cm="1">
        <f t="array" aca="1" ref="J52" ca="1">HYPERLINK(INDEX(Database!$A:$AJ,'VBMR Selector'!$D52,MATCH('VBMR Selector'!J$42,Database!$1:$1,0)))</f>
        <v>https://www.case-ka.eu/index.html%3Fp=2174.html</v>
      </c>
      <c r="K52" s="25" t="s">
        <v>65</v>
      </c>
    </row>
    <row r="53" spans="4:11" s="23" customFormat="1" x14ac:dyDescent="0.25">
      <c r="D53" s="119">
        <f ca="1">MATCH(TRUE,OFFSET(Database!$B$1,D52,,1000),0)+D52</f>
        <v>12</v>
      </c>
      <c r="E53" s="131" t="str" cm="1">
        <f t="array" aca="1" ref="E53" ca="1">INDEX(Database!$A:$AJ,'VBMR Selector'!$D53,MATCH('VBMR Selector'!E$42,Database!$1:$1,0))</f>
        <v>Circular business model mapping tool</v>
      </c>
      <c r="F53" s="132"/>
      <c r="G53" s="133"/>
      <c r="H53" s="123" t="str" cm="1">
        <f t="array" aca="1" ref="H53" ca="1">INDEX(Database!$A:$AJ,'VBMR Selector'!$D53,MATCH('VBMR Selector'!H$42,Database!$1:$1,0))</f>
        <v>Nussholz, Julia L. K.</v>
      </c>
      <c r="I53" s="124" cm="1">
        <f t="array" aca="1" ref="I53" ca="1">INDEX(Database!$A:$AJ,'VBMR Selector'!$D53,MATCH('VBMR Selector'!I$42,Database!$1:$1,0))</f>
        <v>2018</v>
      </c>
      <c r="J53" s="125" t="str" cm="1">
        <f t="array" aca="1" ref="J53" ca="1">HYPERLINK(INDEX(Database!$A:$AJ,'VBMR Selector'!$D53,MATCH('VBMR Selector'!J$42,Database!$1:$1,0)))</f>
        <v>https://www.sciencedirect.com/science/article/abs/pii/S0959652618317621</v>
      </c>
      <c r="K53" s="25" t="s">
        <v>65</v>
      </c>
    </row>
    <row r="54" spans="4:11" s="23" customFormat="1" x14ac:dyDescent="0.25">
      <c r="D54" s="119">
        <f ca="1">MATCH(TRUE,OFFSET(Database!$B$1,D53,,1000),0)+D53</f>
        <v>13</v>
      </c>
      <c r="E54" s="131" t="str" cm="1">
        <f t="array" aca="1" ref="E54" ca="1">INDEX(Database!$A:$AJ,'VBMR Selector'!$D54,MATCH('VBMR Selector'!E$42,Database!$1:$1,0))</f>
        <v>Conceptual framework for analyzing business models in the circular economy field</v>
      </c>
      <c r="F54" s="132"/>
      <c r="G54" s="133"/>
      <c r="H54" s="123" t="str" cm="1">
        <f t="array" aca="1" ref="H54" ca="1">INDEX(Database!$A:$AJ,'VBMR Selector'!$D54,MATCH('VBMR Selector'!H$42,Database!$1:$1,0))</f>
        <v>Ranta V.; Aarikka-Stenroos L.; Mäkinen S.J.</v>
      </c>
      <c r="I54" s="124" cm="1">
        <f t="array" aca="1" ref="I54" ca="1">INDEX(Database!$A:$AJ,'VBMR Selector'!$D54,MATCH('VBMR Selector'!I$42,Database!$1:$1,0))</f>
        <v>2018</v>
      </c>
      <c r="J54" s="125" t="str" cm="1">
        <f t="array" aca="1" ref="J54" ca="1">HYPERLINK(INDEX(Database!$A:$AJ,'VBMR Selector'!$D54,MATCH('VBMR Selector'!J$42,Database!$1:$1,0)))</f>
        <v>https://www.sciencedirect.com/science/article/abs/pii/S0959652618324089</v>
      </c>
      <c r="K54" s="25" t="s">
        <v>65</v>
      </c>
    </row>
    <row r="55" spans="4:11" s="23" customFormat="1" x14ac:dyDescent="0.25">
      <c r="D55" s="119">
        <f ca="1">MATCH(TRUE,OFFSET(Database!$B$1,D54,,1000),0)+D54</f>
        <v>14</v>
      </c>
      <c r="E55" s="131" t="str" cm="1">
        <f t="array" aca="1" ref="E55" ca="1">INDEX(Database!$A:$AJ,'VBMR Selector'!$D55,MATCH('VBMR Selector'!E$42,Database!$1:$1,0))</f>
        <v>Circular canvas</v>
      </c>
      <c r="F55" s="132"/>
      <c r="G55" s="133"/>
      <c r="H55" s="123" t="str" cm="1">
        <f t="array" aca="1" ref="H55" ca="1">INDEX(Database!$A:$AJ,'VBMR Selector'!$D55,MATCH('VBMR Selector'!H$42,Database!$1:$1,0))</f>
        <v>Circulab</v>
      </c>
      <c r="I55" s="124" cm="1">
        <f t="array" aca="1" ref="I55" ca="1">INDEX(Database!$A:$AJ,'VBMR Selector'!$D55,MATCH('VBMR Selector'!I$42,Database!$1:$1,0))</f>
        <v>2018</v>
      </c>
      <c r="J55" s="125" t="str" cm="1">
        <f t="array" aca="1" ref="J55" ca="1">HYPERLINK(INDEX(Database!$A:$AJ,'VBMR Selector'!$D55,MATCH('VBMR Selector'!J$42,Database!$1:$1,0)))</f>
        <v>https://circulab.academy/circular-economy-tools/circular-canvas-business-models/</v>
      </c>
      <c r="K55" s="25" t="s">
        <v>65</v>
      </c>
    </row>
    <row r="56" spans="4:11" s="23" customFormat="1" x14ac:dyDescent="0.25">
      <c r="D56" s="119">
        <f ca="1">MATCH(TRUE,OFFSET(Database!$B$1,D55,,1000),0)+D55</f>
        <v>15</v>
      </c>
      <c r="E56" s="131" t="str" cm="1">
        <f t="array" aca="1" ref="E56" ca="1">INDEX(Database!$A:$AJ,'VBMR Selector'!$D56,MATCH('VBMR Selector'!E$42,Database!$1:$1,0))</f>
        <v>Circular and sustainable business model canvas</v>
      </c>
      <c r="F56" s="132"/>
      <c r="G56" s="133"/>
      <c r="H56" s="123" t="str" cm="1">
        <f t="array" aca="1" ref="H56" ca="1">INDEX(Database!$A:$AJ,'VBMR Selector'!$D56,MATCH('VBMR Selector'!H$42,Database!$1:$1,0))</f>
        <v>Mendoza, Joan Manuel E.; Gallego-Schmid, Alejandro; Azapagic, Adisa</v>
      </c>
      <c r="I56" s="124" cm="1">
        <f t="array" aca="1" ref="I56" ca="1">INDEX(Database!$A:$AJ,'VBMR Selector'!$D56,MATCH('VBMR Selector'!I$42,Database!$1:$1,0))</f>
        <v>2019</v>
      </c>
      <c r="J56" s="125" t="str" cm="1">
        <f t="array" aca="1" ref="J56" ca="1">HYPERLINK(INDEX(Database!$A:$AJ,'VBMR Selector'!$D56,MATCH('VBMR Selector'!J$42,Database!$1:$1,0)))</f>
        <v>https://www.sciencedirect.com/science/article/abs/pii/S095965261930424X</v>
      </c>
      <c r="K56" s="25" t="s">
        <v>65</v>
      </c>
    </row>
    <row r="57" spans="4:11" s="23" customFormat="1" x14ac:dyDescent="0.25">
      <c r="D57" s="119">
        <f ca="1">MATCH(TRUE,OFFSET(Database!$B$1,D56,,1000),0)+D56</f>
        <v>16</v>
      </c>
      <c r="E57" s="131" t="str" cm="1">
        <f t="array" aca="1" ref="E57" ca="1">INDEX(Database!$A:$AJ,'VBMR Selector'!$D57,MATCH('VBMR Selector'!E$42,Database!$1:$1,0))</f>
        <v>Ecocanvas</v>
      </c>
      <c r="F57" s="132"/>
      <c r="G57" s="133"/>
      <c r="H57" s="123" t="str" cm="1">
        <f t="array" aca="1" ref="H57" ca="1">INDEX(Database!$A:$AJ,'VBMR Selector'!$D57,MATCH('VBMR Selector'!H$42,Database!$1:$1,0))</f>
        <v>Daou, Alain; Mallat, Camille; Chammas, Ghina; Cerantola, Nicola; Kayed, Sammy; Saliba, Najat Aoun</v>
      </c>
      <c r="I57" s="124" cm="1">
        <f t="array" aca="1" ref="I57" ca="1">INDEX(Database!$A:$AJ,'VBMR Selector'!$D57,MATCH('VBMR Selector'!I$42,Database!$1:$1,0))</f>
        <v>2020</v>
      </c>
      <c r="J57" s="125" t="str" cm="1">
        <f t="array" aca="1" ref="J57" ca="1">HYPERLINK(INDEX(Database!$A:$AJ,'VBMR Selector'!$D57,MATCH('VBMR Selector'!J$42,Database!$1:$1,0)))</f>
        <v>https://www.sciencedirect.com/science/article/abs/pii/S0959652620309859</v>
      </c>
      <c r="K57" s="25" t="s">
        <v>65</v>
      </c>
    </row>
    <row r="58" spans="4:11" s="23" customFormat="1" x14ac:dyDescent="0.25">
      <c r="D58" s="119">
        <f ca="1">MATCH(TRUE,OFFSET(Database!$B$1,D57,,1000),0)+D57</f>
        <v>17</v>
      </c>
      <c r="E58" s="131" t="str" cm="1">
        <f t="array" aca="1" ref="E58" ca="1">INDEX(Database!$A:$AJ,'VBMR Selector'!$D58,MATCH('VBMR Selector'!E$42,Database!$1:$1,0))</f>
        <v>Sustainable business model canvas</v>
      </c>
      <c r="F58" s="132"/>
      <c r="G58" s="133"/>
      <c r="H58" s="123" t="str" cm="1">
        <f t="array" aca="1" ref="H58" ca="1">INDEX(Database!$A:$AJ,'VBMR Selector'!$D58,MATCH('VBMR Selector'!H$42,Database!$1:$1,0))</f>
        <v>Viva, Ludovica; Ciulli, Francesca; Kolk, Ans; Rothenberg, Gadi</v>
      </c>
      <c r="I58" s="124" cm="1">
        <f t="array" aca="1" ref="I58" ca="1">INDEX(Database!$A:$AJ,'VBMR Selector'!$D58,MATCH('VBMR Selector'!I$42,Database!$1:$1,0))</f>
        <v>2020</v>
      </c>
      <c r="J58" s="125" t="str" cm="1">
        <f t="array" aca="1" ref="J58" ca="1">HYPERLINK(INDEX(Database!$A:$AJ,'VBMR Selector'!$D58,MATCH('VBMR Selector'!J$42,Database!$1:$1,0)))</f>
        <v>https://onlinelibrary.wiley.com/doi/10.1002/adsu.202000023</v>
      </c>
      <c r="K58" s="25" t="s">
        <v>65</v>
      </c>
    </row>
    <row r="59" spans="4:11" s="23" customFormat="1" x14ac:dyDescent="0.25">
      <c r="D59" s="119">
        <f ca="1">MATCH(TRUE,OFFSET(Database!$B$1,D58,,1000),0)+D58</f>
        <v>18</v>
      </c>
      <c r="E59" s="131" t="str" cm="1">
        <f t="array" aca="1" ref="E59" ca="1">INDEX(Database!$A:$AJ,'VBMR Selector'!$D59,MATCH('VBMR Selector'!E$42,Database!$1:$1,0))</f>
        <v>BM³C²</v>
      </c>
      <c r="F59" s="132"/>
      <c r="G59" s="133"/>
      <c r="H59" s="123" t="str" cm="1">
        <f t="array" aca="1" ref="H59" ca="1">INDEX(Database!$A:$AJ,'VBMR Selector'!$D59,MATCH('VBMR Selector'!H$42,Database!$1:$1,0))</f>
        <v>Boldrini J.-C.; Antheaume N.</v>
      </c>
      <c r="I59" s="124" cm="1">
        <f t="array" aca="1" ref="I59" ca="1">INDEX(Database!$A:$AJ,'VBMR Selector'!$D59,MATCH('VBMR Selector'!I$42,Database!$1:$1,0))</f>
        <v>2021</v>
      </c>
      <c r="J59" s="125" t="str" cm="1">
        <f t="array" aca="1" ref="J59" ca="1">HYPERLINK(INDEX(Database!$A:$AJ,'VBMR Selector'!$D59,MATCH('VBMR Selector'!J$42,Database!$1:$1,0)))</f>
        <v>https://www.sciencedirect.com/science/article/abs/pii/S0959652621014281</v>
      </c>
      <c r="K59" s="25" t="s">
        <v>65</v>
      </c>
    </row>
    <row r="60" spans="4:11" s="23" customFormat="1" x14ac:dyDescent="0.25">
      <c r="D60" s="119">
        <f ca="1">MATCH(TRUE,OFFSET(Database!$B$1,D59,,1000),0)+D59</f>
        <v>19</v>
      </c>
      <c r="E60" s="131" t="str" cm="1">
        <f t="array" aca="1" ref="E60" ca="1">INDEX(Database!$A:$AJ,'VBMR Selector'!$D60,MATCH('VBMR Selector'!E$42,Database!$1:$1,0))</f>
        <v>Template to develop circular business models</v>
      </c>
      <c r="F60" s="132"/>
      <c r="G60" s="133"/>
      <c r="H60" s="123" t="str" cm="1">
        <f t="array" aca="1" ref="H60" ca="1">INDEX(Database!$A:$AJ,'VBMR Selector'!$D60,MATCH('VBMR Selector'!H$42,Database!$1:$1,0))</f>
        <v>Braun A.-T.; Schöllhammer O.; Rosenkranz B.</v>
      </c>
      <c r="I60" s="124" cm="1">
        <f t="array" aca="1" ref="I60" ca="1">INDEX(Database!$A:$AJ,'VBMR Selector'!$D60,MATCH('VBMR Selector'!I$42,Database!$1:$1,0))</f>
        <v>2021</v>
      </c>
      <c r="J60" s="125" t="str" cm="1">
        <f t="array" aca="1" ref="J60" ca="1">HYPERLINK(INDEX(Database!$A:$AJ,'VBMR Selector'!$D60,MATCH('VBMR Selector'!J$42,Database!$1:$1,0)))</f>
        <v>https://www.sciencedirect.com/science/article/pii/S2212827121003875</v>
      </c>
      <c r="K60" s="25" t="s">
        <v>65</v>
      </c>
    </row>
    <row r="61" spans="4:11" s="23" customFormat="1" x14ac:dyDescent="0.25">
      <c r="D61" s="119">
        <f ca="1">MATCH(TRUE,OFFSET(Database!$B$1,D60,,1000),0)+D60</f>
        <v>20</v>
      </c>
      <c r="E61" s="131" t="str" cm="1">
        <f t="array" aca="1" ref="E61" ca="1">INDEX(Database!$A:$AJ,'VBMR Selector'!$D61,MATCH('VBMR Selector'!E$42,Database!$1:$1,0))</f>
        <v>Triple-layered circular business model innovation framework</v>
      </c>
      <c r="F61" s="132"/>
      <c r="G61" s="133"/>
      <c r="H61" s="123" t="str" cm="1">
        <f t="array" aca="1" ref="H61" ca="1">INDEX(Database!$A:$AJ,'VBMR Selector'!$D61,MATCH('VBMR Selector'!H$42,Database!$1:$1,0))</f>
        <v>de Kwant C.; Rahi A.F.; Laurenti R.</v>
      </c>
      <c r="I61" s="124" cm="1">
        <f t="array" aca="1" ref="I61" ca="1">INDEX(Database!$A:$AJ,'VBMR Selector'!$D61,MATCH('VBMR Selector'!I$42,Database!$1:$1,0))</f>
        <v>2021</v>
      </c>
      <c r="J61" s="125" t="str" cm="1">
        <f t="array" aca="1" ref="J61" ca="1">HYPERLINK(INDEX(Database!$A:$AJ,'VBMR Selector'!$D61,MATCH('VBMR Selector'!J$42,Database!$1:$1,0)))</f>
        <v>https://www.sciencedirect.com/science/article/pii/S2352550921001032</v>
      </c>
      <c r="K61" s="25" t="s">
        <v>65</v>
      </c>
    </row>
    <row r="62" spans="4:11" s="23" customFormat="1" x14ac:dyDescent="0.25">
      <c r="D62" s="119">
        <f ca="1">MATCH(TRUE,OFFSET(Database!$B$1,D61,,1000),0)+D61</f>
        <v>21</v>
      </c>
      <c r="E62" s="137" t="str" cm="1">
        <f t="array" aca="1" ref="E62" ca="1">INDEX(Database!$A:$AJ,'VBMR Selector'!$D62,MATCH('VBMR Selector'!E$42,Database!$1:$1,0))</f>
        <v>Business model for sustainable city logistics</v>
      </c>
      <c r="F62" s="138"/>
      <c r="G62" s="139"/>
      <c r="H62" s="123" t="str" cm="1">
        <f t="array" aca="1" ref="H62" ca="1">INDEX(Database!$A:$AJ,'VBMR Selector'!$D62,MATCH('VBMR Selector'!H$42,Database!$1:$1,0))</f>
        <v>Koutras M.; Adamos G.; Nathanail E.</v>
      </c>
      <c r="I62" s="124" cm="1">
        <f t="array" aca="1" ref="I62" ca="1">INDEX(Database!$A:$AJ,'VBMR Selector'!$D62,MATCH('VBMR Selector'!I$42,Database!$1:$1,0))</f>
        <v>2021</v>
      </c>
      <c r="J62" s="125" t="str" cm="1">
        <f t="array" aca="1" ref="J62" ca="1">HYPERLINK(INDEX(Database!$A:$AJ,'VBMR Selector'!$D62,MATCH('VBMR Selector'!J$42,Database!$1:$1,0)))</f>
        <v>https://link.springer.com/chapter/10.1007/978-3-030-61075-3_79</v>
      </c>
      <c r="K62" s="25" t="s">
        <v>65</v>
      </c>
    </row>
    <row r="63" spans="4:11" s="23" customFormat="1" x14ac:dyDescent="0.25">
      <c r="D63" s="119">
        <f ca="1">MATCH(TRUE,OFFSET(Database!$B$1,D62,,1000),0)+D62</f>
        <v>22</v>
      </c>
      <c r="E63" s="131" t="str" cm="1">
        <f t="array" aca="1" ref="E63" ca="1">INDEX(Database!$A:$AJ,'VBMR Selector'!$D63,MATCH('VBMR Selector'!E$42,Database!$1:$1,0))</f>
        <v>Circular business framework</v>
      </c>
      <c r="F63" s="132"/>
      <c r="G63" s="133"/>
      <c r="H63" s="123" t="str" cm="1">
        <f t="array" aca="1" ref="H63" ca="1">INDEX(Database!$A:$AJ,'VBMR Selector'!$D63,MATCH('VBMR Selector'!H$42,Database!$1:$1,0))</f>
        <v>Lauten-Weiss, Julian; Ramesohl, Stephan</v>
      </c>
      <c r="I63" s="124" cm="1">
        <f t="array" aca="1" ref="I63" ca="1">INDEX(Database!$A:$AJ,'VBMR Selector'!$D63,MATCH('VBMR Selector'!I$42,Database!$1:$1,0))</f>
        <v>2021</v>
      </c>
      <c r="J63" s="125" t="str" cm="1">
        <f t="array" aca="1" ref="J63" ca="1">HYPERLINK(INDEX(Database!$A:$AJ,'VBMR Selector'!$D63,MATCH('VBMR Selector'!J$42,Database!$1:$1,0)))</f>
        <v>https://www.mdpi.com/2071-1050/13/2/963</v>
      </c>
      <c r="K63" s="25" t="s">
        <v>65</v>
      </c>
    </row>
    <row r="64" spans="4:11" s="23" customFormat="1" x14ac:dyDescent="0.25">
      <c r="D64" s="119">
        <f ca="1">MATCH(TRUE,OFFSET(Database!$B$1,D63,,1000),0)+D63</f>
        <v>23</v>
      </c>
      <c r="E64" s="131" t="str" cm="1">
        <f t="array" aca="1" ref="E64" ca="1">INDEX(Database!$A:$AJ,'VBMR Selector'!$D64,MATCH('VBMR Selector'!E$42,Database!$1:$1,0))</f>
        <v>Circular business model canvas for high-value manufacturing</v>
      </c>
      <c r="F64" s="132"/>
      <c r="G64" s="133"/>
      <c r="H64" s="123" t="str" cm="1">
        <f t="array" aca="1" ref="H64" ca="1">INDEX(Database!$A:$AJ,'VBMR Selector'!$D64,MATCH('VBMR Selector'!H$42,Database!$1:$1,0))</f>
        <v>Okorie, Okechukwu; Charnley, Fiona; Russell, Jennifer; Tiwari, Ashutosh; Moreno, Mariale</v>
      </c>
      <c r="I64" s="124" cm="1">
        <f t="array" aca="1" ref="I64" ca="1">INDEX(Database!$A:$AJ,'VBMR Selector'!$D64,MATCH('VBMR Selector'!I$42,Database!$1:$1,0))</f>
        <v>2021</v>
      </c>
      <c r="J64" s="125" t="str" cm="1">
        <f t="array" aca="1" ref="J64" ca="1">HYPERLINK(INDEX(Database!$A:$AJ,'VBMR Selector'!$D64,MATCH('VBMR Selector'!J$42,Database!$1:$1,0)))</f>
        <v>https://onlinelibrary.wiley.com/doi/full/10.1002/bse.2715</v>
      </c>
      <c r="K64" s="25" t="s">
        <v>65</v>
      </c>
    </row>
    <row r="65" spans="4:11" s="23" customFormat="1" x14ac:dyDescent="0.25">
      <c r="D65" s="119">
        <f ca="1">MATCH(TRUE,OFFSET(Database!$B$1,D64,,1000),0)+D64</f>
        <v>24</v>
      </c>
      <c r="E65" s="131" t="str" cm="1">
        <f t="array" aca="1" ref="E65" ca="1">INDEX(Database!$A:$AJ,'VBMR Selector'!$D65,MATCH('VBMR Selector'!E$42,Database!$1:$1,0))</f>
        <v>Framework for analysis of circular economy business models</v>
      </c>
      <c r="F65" s="132"/>
      <c r="G65" s="133"/>
      <c r="H65" s="123" t="str" cm="1">
        <f t="array" aca="1" ref="H65" ca="1">INDEX(Database!$A:$AJ,'VBMR Selector'!$D65,MATCH('VBMR Selector'!H$42,Database!$1:$1,0))</f>
        <v>Pieroni M.P.P.; McAloone T.C.; Pigosso D.C.A.</v>
      </c>
      <c r="I65" s="124" cm="1">
        <f t="array" aca="1" ref="I65" ca="1">INDEX(Database!$A:$AJ,'VBMR Selector'!$D65,MATCH('VBMR Selector'!I$42,Database!$1:$1,0))</f>
        <v>2021</v>
      </c>
      <c r="J65" s="125" t="str" cm="1">
        <f t="array" aca="1" ref="J65" ca="1">HYPERLINK(INDEX(Database!$A:$AJ,'VBMR Selector'!$D65,MATCH('VBMR Selector'!J$42,Database!$1:$1,0)))</f>
        <v>https://www.sciencedirect.com/science/article/abs/pii/S0959652620349659</v>
      </c>
      <c r="K65" s="25" t="s">
        <v>65</v>
      </c>
    </row>
    <row r="66" spans="4:11" s="23" customFormat="1" x14ac:dyDescent="0.25">
      <c r="D66" s="119">
        <f ca="1">MATCH(TRUE,OFFSET(Database!$B$1,D65,,1000),0)+D65</f>
        <v>25</v>
      </c>
      <c r="E66" s="131" t="str" cm="1">
        <f t="array" aca="1" ref="E66" ca="1">INDEX(Database!$A:$AJ,'VBMR Selector'!$D66,MATCH('VBMR Selector'!E$42,Database!$1:$1,0))</f>
        <v>Circular business model tool</v>
      </c>
      <c r="F66" s="132"/>
      <c r="G66" s="133"/>
      <c r="H66" s="123" t="str" cm="1">
        <f t="array" aca="1" ref="H66" ca="1">INDEX(Database!$A:$AJ,'VBMR Selector'!$D66,MATCH('VBMR Selector'!H$42,Database!$1:$1,0))</f>
        <v>Schuit, C.S.C</v>
      </c>
      <c r="I66" s="124" cm="1">
        <f t="array" aca="1" ref="I66" ca="1">INDEX(Database!$A:$AJ,'VBMR Selector'!$D66,MATCH('VBMR Selector'!I$42,Database!$1:$1,0))</f>
        <v>2015</v>
      </c>
      <c r="J66" s="125" t="str" cm="1">
        <f t="array" aca="1" ref="J66" ca="1">HYPERLINK(INDEX(Database!$A:$AJ,'VBMR Selector'!$D66,MATCH('VBMR Selector'!J$42,Database!$1:$1,0)))</f>
        <v>https://jeanmansuy.com/wp-content/uploads/2015-Schuit-Circular-business-model-tool.jpg</v>
      </c>
      <c r="K66" s="25" t="s">
        <v>65</v>
      </c>
    </row>
    <row r="67" spans="4:11" s="23" customFormat="1" x14ac:dyDescent="0.25">
      <c r="D67" s="119">
        <f ca="1">MATCH(TRUE,OFFSET(Database!$B$1,D66,,1000),0)+D66</f>
        <v>26</v>
      </c>
      <c r="E67" s="131" t="str" cm="1">
        <f t="array" aca="1" ref="E67" ca="1">INDEX(Database!$A:$AJ,'VBMR Selector'!$D67,MATCH('VBMR Selector'!E$42,Database!$1:$1,0))</f>
        <v>Circular business model board</v>
      </c>
      <c r="F67" s="132"/>
      <c r="G67" s="133"/>
      <c r="H67" s="123" t="str" cm="1">
        <f t="array" aca="1" ref="H67" ca="1">INDEX(Database!$A:$AJ,'VBMR Selector'!$D67,MATCH('VBMR Selector'!H$42,Database!$1:$1,0))</f>
        <v>Circular Academy</v>
      </c>
      <c r="I67" s="124" cm="1">
        <f t="array" aca="1" ref="I67" ca="1">INDEX(Database!$A:$AJ,'VBMR Selector'!$D67,MATCH('VBMR Selector'!I$42,Database!$1:$1,0))</f>
        <v>2016</v>
      </c>
      <c r="J67" s="125" t="str" cm="1">
        <f t="array" aca="1" ref="J67" ca="1">HYPERLINK(INDEX(Database!$A:$AJ,'VBMR Selector'!$D67,MATCH('VBMR Selector'!J$42,Database!$1:$1,0)))</f>
        <v>https://jeanmansuy.com/wp-content/uploads/2016-Circular-Academy-Circular-business-model-board.jpg</v>
      </c>
      <c r="K67" s="25" t="s">
        <v>65</v>
      </c>
    </row>
    <row r="68" spans="4:11" s="23" customFormat="1" x14ac:dyDescent="0.25">
      <c r="D68" s="119">
        <f ca="1">MATCH(TRUE,OFFSET(Database!$B$1,D67,,1000),0)+D67</f>
        <v>27</v>
      </c>
      <c r="E68" s="131" t="str" cm="1">
        <f t="array" aca="1" ref="E68" ca="1">INDEX(Database!$A:$AJ,'VBMR Selector'!$D68,MATCH('VBMR Selector'!E$42,Database!$1:$1,0))</f>
        <v>Circular business model</v>
      </c>
      <c r="F68" s="132"/>
      <c r="G68" s="133"/>
      <c r="H68" s="123" t="str" cm="1">
        <f t="array" aca="1" ref="H68" ca="1">INDEX(Database!$A:$AJ,'VBMR Selector'!$D68,MATCH('VBMR Selector'!H$42,Database!$1:$1,0))</f>
        <v>Hofmann, Florian; Jokinen, Tapani; Marwede, Max</v>
      </c>
      <c r="I68" s="124" cm="1">
        <f t="array" aca="1" ref="I68" ca="1">INDEX(Database!$A:$AJ,'VBMR Selector'!$D68,MATCH('VBMR Selector'!I$42,Database!$1:$1,0))</f>
        <v>2018</v>
      </c>
      <c r="J68" s="125" t="str" cm="1">
        <f t="array" aca="1" ref="J68" ca="1">HYPERLINK(INDEX(Database!$A:$AJ,'VBMR Selector'!$D68,MATCH('VBMR Selector'!J$42,Database!$1:$1,0)))</f>
        <v>https://circulardesign.tools/</v>
      </c>
      <c r="K68" s="25" t="s">
        <v>65</v>
      </c>
    </row>
    <row r="69" spans="4:11" s="23" customFormat="1" x14ac:dyDescent="0.25">
      <c r="D69" s="119">
        <f ca="1">MATCH(TRUE,OFFSET(Database!$B$1,D68,,1000),0)+D68</f>
        <v>28</v>
      </c>
      <c r="E69" s="131" t="str" cm="1">
        <f t="array" aca="1" ref="E69" ca="1">INDEX(Database!$A:$AJ,'VBMR Selector'!$D69,MATCH('VBMR Selector'!E$42,Database!$1:$1,0))</f>
        <v>Business model for the circular economy</v>
      </c>
      <c r="F69" s="132"/>
      <c r="G69" s="133"/>
      <c r="H69" s="123" t="str" cm="1">
        <f t="array" aca="1" ref="H69" ca="1">INDEX(Database!$A:$AJ,'VBMR Selector'!$D69,MATCH('VBMR Selector'!H$42,Database!$1:$1,0))</f>
        <v>Jonker, Jan; Kothman, Ivo; Faber, Niels; Montenegro Navarro, Naomi</v>
      </c>
      <c r="I69" s="124" cm="1">
        <f t="array" aca="1" ref="I69" ca="1">INDEX(Database!$A:$AJ,'VBMR Selector'!$D69,MATCH('VBMR Selector'!I$42,Database!$1:$1,0))</f>
        <v>2018</v>
      </c>
      <c r="J69" s="125" t="str" cm="1">
        <f t="array" aca="1" ref="J69" ca="1">HYPERLINK(INDEX(Database!$A:$AJ,'VBMR Selector'!$D69,MATCH('VBMR Selector'!J$42,Database!$1:$1,0)))</f>
        <v>https://www.newbusinessmodels.info/publications/</v>
      </c>
      <c r="K69" s="25" t="s">
        <v>65</v>
      </c>
    </row>
    <row r="70" spans="4:11" s="23" customFormat="1" x14ac:dyDescent="0.25">
      <c r="D70" s="119">
        <f ca="1">MATCH(TRUE,OFFSET(Database!$B$1,D69,,1000),0)+D69</f>
        <v>29</v>
      </c>
      <c r="E70" s="131" t="str" cm="1">
        <f t="array" aca="1" ref="E70" ca="1">INDEX(Database!$A:$AJ,'VBMR Selector'!$D70,MATCH('VBMR Selector'!E$42,Database!$1:$1,0))</f>
        <v>Moonfish circular business model tool</v>
      </c>
      <c r="F70" s="132"/>
      <c r="G70" s="133"/>
      <c r="H70" s="123" t="str" cm="1">
        <f t="array" aca="1" ref="H70" ca="1">INDEX(Database!$A:$AJ,'VBMR Selector'!$D70,MATCH('VBMR Selector'!H$42,Database!$1:$1,0))</f>
        <v>Moonfish</v>
      </c>
      <c r="I70" s="124" cm="1">
        <f t="array" aca="1" ref="I70" ca="1">INDEX(Database!$A:$AJ,'VBMR Selector'!$D70,MATCH('VBMR Selector'!I$42,Database!$1:$1,0))</f>
        <v>2019</v>
      </c>
      <c r="J70" s="125" t="str" cm="1">
        <f t="array" aca="1" ref="J70" ca="1">HYPERLINK(INDEX(Database!$A:$AJ,'VBMR Selector'!$D70,MATCH('VBMR Selector'!J$42,Database!$1:$1,0)))</f>
        <v>http://cyclecc.eu/belgian/2019/04/12/moonfish-circular-business-model-tool/</v>
      </c>
      <c r="K70" s="25" t="s">
        <v>65</v>
      </c>
    </row>
    <row r="71" spans="4:11" s="23" customFormat="1" x14ac:dyDescent="0.25">
      <c r="D71" s="119">
        <f ca="1">MATCH(TRUE,OFFSET(Database!$B$1,D70,,1000),0)+D70</f>
        <v>30</v>
      </c>
      <c r="E71" s="131" t="str" cm="1">
        <f t="array" aca="1" ref="E71" ca="1">INDEX(Database!$A:$AJ,'VBMR Selector'!$D71,MATCH('VBMR Selector'!E$42,Database!$1:$1,0))</f>
        <v>Circular business model canvas</v>
      </c>
      <c r="F71" s="132"/>
      <c r="G71" s="133"/>
      <c r="H71" s="123" t="str" cm="1">
        <f t="array" aca="1" ref="H71" ca="1">INDEX(Database!$A:$AJ,'VBMR Selector'!$D71,MATCH('VBMR Selector'!H$42,Database!$1:$1,0))</f>
        <v>Rosenlund, J.; Legrand, C.</v>
      </c>
      <c r="I71" s="124" cm="1">
        <f t="array" aca="1" ref="I71" ca="1">INDEX(Database!$A:$AJ,'VBMR Selector'!$D71,MATCH('VBMR Selector'!I$42,Database!$1:$1,0))</f>
        <v>2019</v>
      </c>
      <c r="J71" s="125" t="str" cm="1">
        <f t="array" aca="1" ref="J71" ca="1">HYPERLINK(INDEX(Database!$A:$AJ,'VBMR Selector'!$D71,MATCH('VBMR Selector'!J$42,Database!$1:$1,0)))</f>
        <v>https://www.ijee.net/article_85002.html</v>
      </c>
      <c r="K71" s="25" t="s">
        <v>65</v>
      </c>
    </row>
    <row r="72" spans="4:11" s="23" customFormat="1" x14ac:dyDescent="0.25">
      <c r="D72" s="119">
        <f ca="1">MATCH(TRUE,OFFSET(Database!$B$1,D71,,1000),0)+D71</f>
        <v>31</v>
      </c>
      <c r="E72" s="131" t="str" cm="1">
        <f t="array" aca="1" ref="E72" ca="1">INDEX(Database!$A:$AJ,'VBMR Selector'!$D72,MATCH('VBMR Selector'!E$42,Database!$1:$1,0))</f>
        <v>Ecosystem mapping</v>
      </c>
      <c r="F72" s="132"/>
      <c r="G72" s="133"/>
      <c r="H72" s="123" t="str" cm="1">
        <f t="array" aca="1" ref="H72" ca="1">INDEX(Database!$A:$AJ,'VBMR Selector'!$D72,MATCH('VBMR Selector'!H$42,Database!$1:$1,0))</f>
        <v>Board of Innovation</v>
      </c>
      <c r="I72" s="124" cm="1">
        <f t="array" aca="1" ref="I72" ca="1">INDEX(Database!$A:$AJ,'VBMR Selector'!$D72,MATCH('VBMR Selector'!I$42,Database!$1:$1,0))</f>
        <v>2020</v>
      </c>
      <c r="J72" s="125" t="str" cm="1">
        <f t="array" aca="1" ref="J72" ca="1">HYPERLINK(INDEX(Database!$A:$AJ,'VBMR Selector'!$D72,MATCH('VBMR Selector'!J$42,Database!$1:$1,0)))</f>
        <v>https://www.boardofinnovation.com/tools/ecosystem-mapping/</v>
      </c>
      <c r="K72" s="25" t="s">
        <v>65</v>
      </c>
    </row>
    <row r="73" spans="4:11" s="23" customFormat="1" x14ac:dyDescent="0.25">
      <c r="D73" s="119">
        <f ca="1">MATCH(TRUE,OFFSET(Database!$B$1,D72,,1000),0)+D72</f>
        <v>32</v>
      </c>
      <c r="E73" s="131" t="str" cm="1">
        <f t="array" aca="1" ref="E73" ca="1">INDEX(Database!$A:$AJ,'VBMR Selector'!$D73,MATCH('VBMR Selector'!E$42,Database!$1:$1,0))</f>
        <v>Circular business model canvas</v>
      </c>
      <c r="F73" s="132"/>
      <c r="G73" s="133"/>
      <c r="H73" s="123" t="str" cm="1">
        <f t="array" aca="1" ref="H73" ca="1">INDEX(Database!$A:$AJ,'VBMR Selector'!$D73,MATCH('VBMR Selector'!H$42,Database!$1:$1,0))</f>
        <v>Live Circular Canvas</v>
      </c>
      <c r="I73" s="124" cm="1">
        <f t="array" aca="1" ref="I73" ca="1">INDEX(Database!$A:$AJ,'VBMR Selector'!$D73,MATCH('VBMR Selector'!I$42,Database!$1:$1,0))</f>
        <v>2020</v>
      </c>
      <c r="J73" s="125" t="str" cm="1">
        <f t="array" aca="1" ref="J73" ca="1">HYPERLINK(INDEX(Database!$A:$AJ,'VBMR Selector'!$D73,MATCH('VBMR Selector'!J$42,Database!$1:$1,0)))</f>
        <v>https://livecircularcanvas.eu/en/articles/5/13/circular-business-models-of-identified-practices-(cbmcs)-from-europe</v>
      </c>
      <c r="K73" s="25" t="s">
        <v>65</v>
      </c>
    </row>
    <row r="74" spans="4:11" s="23" customFormat="1" x14ac:dyDescent="0.25">
      <c r="D74" s="119">
        <f ca="1">MATCH(TRUE,OFFSET(Database!$B$1,D73,,1000),0)+D73</f>
        <v>33</v>
      </c>
      <c r="E74" s="131" t="str" cm="1">
        <f t="array" aca="1" ref="E74" ca="1">INDEX(Database!$A:$AJ,'VBMR Selector'!$D74,MATCH('VBMR Selector'!E$42,Database!$1:$1,0))</f>
        <v>Merging sustainability and business model innovation</v>
      </c>
      <c r="F74" s="132"/>
      <c r="G74" s="133"/>
      <c r="H74" s="123" t="str" cm="1">
        <f t="array" aca="1" ref="H74" ca="1">INDEX(Database!$A:$AJ,'VBMR Selector'!$D74,MATCH('VBMR Selector'!H$42,Database!$1:$1,0))</f>
        <v>Takacs, Fabian; Stechow, Richard; Frankenberger, Karolin</v>
      </c>
      <c r="I74" s="124" cm="1">
        <f t="array" aca="1" ref="I74" ca="1">INDEX(Database!$A:$AJ,'VBMR Selector'!$D74,MATCH('VBMR Selector'!I$42,Database!$1:$1,0))</f>
        <v>2020</v>
      </c>
      <c r="J74" s="125" t="str" cm="1">
        <f t="array" aca="1" ref="J74" ca="1">HYPERLINK(INDEX(Database!$A:$AJ,'VBMR Selector'!$D74,MATCH('VBMR Selector'!J$42,Database!$1:$1,0)))</f>
        <v>https://www.alexandria.unisg.ch/259076/</v>
      </c>
      <c r="K74" s="25" t="s">
        <v>65</v>
      </c>
    </row>
    <row r="75" spans="4:11" s="23" customFormat="1" x14ac:dyDescent="0.25">
      <c r="D75" s="119">
        <f ca="1">MATCH(TRUE,OFFSET(Database!$B$1,D74,,1000),0)+D74</f>
        <v>34</v>
      </c>
      <c r="E75" s="131" t="str" cm="1">
        <f t="array" aca="1" ref="E75" ca="1">INDEX(Database!$A:$AJ,'VBMR Selector'!$D75,MATCH('VBMR Selector'!E$42,Database!$1:$1,0))</f>
        <v>Sustainable business model canvas</v>
      </c>
      <c r="F75" s="132"/>
      <c r="G75" s="133"/>
      <c r="H75" s="123" t="str" cm="1">
        <f t="array" aca="1" ref="H75" ca="1">INDEX(Database!$A:$AJ,'VBMR Selector'!$D75,MATCH('VBMR Selector'!H$42,Database!$1:$1,0))</f>
        <v>Biocircular</v>
      </c>
      <c r="I75" s="124" cm="1">
        <f t="array" aca="1" ref="I75" ca="1">INDEX(Database!$A:$AJ,'VBMR Selector'!$D75,MATCH('VBMR Selector'!I$42,Database!$1:$1,0))</f>
        <v>2021</v>
      </c>
      <c r="J75" s="125" t="str" cm="1">
        <f t="array" aca="1" ref="J75" ca="1">HYPERLINK(INDEX(Database!$A:$AJ,'VBMR Selector'!$D75,MATCH('VBMR Selector'!J$42,Database!$1:$1,0)))</f>
        <v>https://biocircular.eu/business_model_canvas_other_sustainability_templates/</v>
      </c>
      <c r="K75" s="25" t="s">
        <v>65</v>
      </c>
    </row>
    <row r="76" spans="4:11" s="23" customFormat="1" x14ac:dyDescent="0.25">
      <c r="D76" s="119">
        <f ca="1">MATCH(TRUE,OFFSET(Database!$B$1,D75,,1000),0)+D75</f>
        <v>35</v>
      </c>
      <c r="E76" s="131" t="str" cm="1">
        <f t="array" aca="1" ref="E76" ca="1">INDEX(Database!$A:$AJ,'VBMR Selector'!$D76,MATCH('VBMR Selector'!E$42,Database!$1:$1,0))</f>
        <v>Circular business model canvas</v>
      </c>
      <c r="F76" s="132"/>
      <c r="G76" s="133"/>
      <c r="H76" s="123" t="str" cm="1">
        <f t="array" aca="1" ref="H76" ca="1">INDEX(Database!$A:$AJ,'VBMR Selector'!$D76,MATCH('VBMR Selector'!H$42,Database!$1:$1,0))</f>
        <v>Circular Academy</v>
      </c>
      <c r="I76" s="124" cm="1">
        <f t="array" aca="1" ref="I76" ca="1">INDEX(Database!$A:$AJ,'VBMR Selector'!$D76,MATCH('VBMR Selector'!I$42,Database!$1:$1,0))</f>
        <v>2021</v>
      </c>
      <c r="J76" s="125" t="str" cm="1">
        <f t="array" aca="1" ref="J76" ca="1">HYPERLINK(INDEX(Database!$A:$AJ,'VBMR Selector'!$D76,MATCH('VBMR Selector'!J$42,Database!$1:$1,0)))</f>
        <v>https://www.circular.academy/portfolio/circular-business-model-canvas/</v>
      </c>
      <c r="K76" s="25" t="s">
        <v>65</v>
      </c>
    </row>
    <row r="77" spans="4:11" s="23" customFormat="1" x14ac:dyDescent="0.25">
      <c r="D77" s="119">
        <f ca="1">MATCH(TRUE,OFFSET(Database!$B$1,D76,,1000),0)+D76</f>
        <v>36</v>
      </c>
      <c r="E77" s="131" t="str" cm="1">
        <f t="array" aca="1" ref="E77" ca="1">INDEX(Database!$A:$AJ,'VBMR Selector'!$D77,MATCH('VBMR Selector'!E$42,Database!$1:$1,0))</f>
        <v>Zero waste business model canvas</v>
      </c>
      <c r="F77" s="132"/>
      <c r="G77" s="133"/>
      <c r="H77" s="123" t="str" cm="1">
        <f t="array" aca="1" ref="H77" ca="1">INDEX(Database!$A:$AJ,'VBMR Selector'!$D77,MATCH('VBMR Selector'!H$42,Database!$1:$1,0))</f>
        <v>Leth, M.; Lundqvist, E.</v>
      </c>
      <c r="I77" s="124" cm="1">
        <f t="array" aca="1" ref="I77" ca="1">INDEX(Database!$A:$AJ,'VBMR Selector'!$D77,MATCH('VBMR Selector'!I$42,Database!$1:$1,0))</f>
        <v>2021</v>
      </c>
      <c r="J77" s="125" t="str" cm="1">
        <f t="array" aca="1" ref="J77" ca="1">HYPERLINK(INDEX(Database!$A:$AJ,'VBMR Selector'!$D77,MATCH('VBMR Selector'!J$42,Database!$1:$1,0)))</f>
        <v>https://www.lovezerowaste.biz/businessmodelcanvas</v>
      </c>
      <c r="K77" s="25" t="s">
        <v>65</v>
      </c>
    </row>
    <row r="78" spans="4:11" s="23" customFormat="1" x14ac:dyDescent="0.25">
      <c r="D78" s="119">
        <f ca="1">MATCH(TRUE,OFFSET(Database!$B$1,D77,,1000),0)+D77</f>
        <v>37</v>
      </c>
      <c r="E78" s="131" t="str" cm="1">
        <f t="array" aca="1" ref="E78" ca="1">INDEX(Database!$A:$AJ,'VBMR Selector'!$D78,MATCH('VBMR Selector'!E$42,Database!$1:$1,0))</f>
        <v>Circular business model canvas for iterative cycle for innovation</v>
      </c>
      <c r="F78" s="132"/>
      <c r="G78" s="133"/>
      <c r="H78" s="123" t="str" cm="1">
        <f t="array" aca="1" ref="H78" ca="1">INDEX(Database!$A:$AJ,'VBMR Selector'!$D78,MATCH('VBMR Selector'!H$42,Database!$1:$1,0))</f>
        <v xml:space="preserve">Munaro, Mayara Regina; do Carmo Duarte Freitas, Maria; Tavares, Sergio Fernando; Bragança, Luís </v>
      </c>
      <c r="I78" s="124" cm="1">
        <f t="array" aca="1" ref="I78" ca="1">INDEX(Database!$A:$AJ,'VBMR Selector'!$D78,MATCH('VBMR Selector'!I$42,Database!$1:$1,0))</f>
        <v>2021</v>
      </c>
      <c r="J78" s="125" t="str" cm="1">
        <f t="array" aca="1" ref="J78" ca="1">HYPERLINK(INDEX(Database!$A:$AJ,'VBMR Selector'!$D78,MATCH('VBMR Selector'!J$42,Database!$1:$1,0)))</f>
        <v>https://ascelibrary.org/doi/full/10.1061/%28ASCE%29CO.1943-7862.0002184</v>
      </c>
      <c r="K78" s="25"/>
    </row>
    <row r="79" spans="4:11" s="23" customFormat="1" x14ac:dyDescent="0.25">
      <c r="D79" s="119">
        <f ca="1">MATCH(TRUE,OFFSET(Database!$B$1,D78,,1000),0)+D78</f>
        <v>38</v>
      </c>
      <c r="E79" s="131" t="str" cm="1">
        <f t="array" aca="1" ref="E79" ca="1">INDEX(Database!$A:$AJ,'VBMR Selector'!$D79,MATCH('VBMR Selector'!E$42,Database!$1:$1,0))</f>
        <v>Interactive and regenerative circular business model canvas</v>
      </c>
      <c r="F79" s="132"/>
      <c r="G79" s="133"/>
      <c r="H79" s="123" t="str" cm="1">
        <f t="array" aca="1" ref="H79" ca="1">INDEX(Database!$A:$AJ,'VBMR Selector'!$D79,MATCH('VBMR Selector'!H$42,Database!$1:$1,0))</f>
        <v>Circular clarity</v>
      </c>
      <c r="I79" s="124" cm="1">
        <f t="array" aca="1" ref="I79" ca="1">INDEX(Database!$A:$AJ,'VBMR Selector'!$D79,MATCH('VBMR Selector'!I$42,Database!$1:$1,0))</f>
        <v>2021</v>
      </c>
      <c r="J79" s="125" t="str" cm="1">
        <f t="array" aca="1" ref="J79" ca="1">HYPERLINK(INDEX(Database!$A:$AJ,'VBMR Selector'!$D79,MATCH('VBMR Selector'!J$42,Database!$1:$1,0)))</f>
        <v>https://circularclarity.org/circular-transformation-model/</v>
      </c>
      <c r="K79" s="25" t="s">
        <v>65</v>
      </c>
    </row>
    <row r="80" spans="4:11" s="23" customFormat="1" x14ac:dyDescent="0.25">
      <c r="D80" s="119" t="e">
        <f ca="1">MATCH(TRUE,OFFSET(Database!$B$1,D79,,1000),0)+D79</f>
        <v>#N/A</v>
      </c>
      <c r="E80" s="131" t="e" cm="1">
        <f t="array" aca="1" ref="E80" ca="1">INDEX(Database!$A:$AJ,'VBMR Selector'!$D80,MATCH('VBMR Selector'!E$42,Database!$1:$1,0))</f>
        <v>#N/A</v>
      </c>
      <c r="F80" s="132"/>
      <c r="G80" s="133"/>
      <c r="H80" s="123" t="e" cm="1">
        <f t="array" aca="1" ref="H80" ca="1">INDEX(Database!$A:$AJ,'VBMR Selector'!$D80,MATCH('VBMR Selector'!H$42,Database!$1:$1,0))</f>
        <v>#N/A</v>
      </c>
      <c r="I80" s="124" t="e" cm="1">
        <f t="array" aca="1" ref="I80" ca="1">INDEX(Database!$A:$AJ,'VBMR Selector'!$D80,MATCH('VBMR Selector'!I$42,Database!$1:$1,0))</f>
        <v>#N/A</v>
      </c>
      <c r="J80" s="125" t="e" cm="1">
        <f t="array" aca="1" ref="J80" ca="1">HYPERLINK(INDEX(Database!$A:$AJ,'VBMR Selector'!$D80,MATCH('VBMR Selector'!J$42,Database!$1:$1,0)))</f>
        <v>#N/A</v>
      </c>
      <c r="K80" s="25" t="s">
        <v>65</v>
      </c>
    </row>
    <row r="81" spans="4:11" s="23" customFormat="1" x14ac:dyDescent="0.25">
      <c r="D81" s="119" t="e">
        <f ca="1">MATCH(TRUE,OFFSET(Database!$B$1,D80,,1000),0)+D80</f>
        <v>#N/A</v>
      </c>
      <c r="E81" s="131" t="e" cm="1">
        <f t="array" aca="1" ref="E81" ca="1">INDEX(Database!$A:$AJ,'VBMR Selector'!$D81,MATCH('VBMR Selector'!E$42,Database!$1:$1,0))</f>
        <v>#N/A</v>
      </c>
      <c r="F81" s="132"/>
      <c r="G81" s="133"/>
      <c r="H81" s="123" t="e" cm="1">
        <f t="array" aca="1" ref="H81" ca="1">INDEX(Database!$A:$AJ,'VBMR Selector'!$D81,MATCH('VBMR Selector'!H$42,Database!$1:$1,0))</f>
        <v>#N/A</v>
      </c>
      <c r="I81" s="124" t="e" cm="1">
        <f t="array" aca="1" ref="I81" ca="1">INDEX(Database!$A:$AJ,'VBMR Selector'!$D81,MATCH('VBMR Selector'!I$42,Database!$1:$1,0))</f>
        <v>#N/A</v>
      </c>
      <c r="J81" s="125" t="e" cm="1">
        <f t="array" aca="1" ref="J81" ca="1">HYPERLINK(INDEX(Database!$A:$AJ,'VBMR Selector'!$D81,MATCH('VBMR Selector'!J$42,Database!$1:$1,0)))</f>
        <v>#N/A</v>
      </c>
      <c r="K81" s="25" t="s">
        <v>65</v>
      </c>
    </row>
    <row r="82" spans="4:11" s="23" customFormat="1" x14ac:dyDescent="0.25">
      <c r="D82" s="119" t="e">
        <f ca="1">MATCH(TRUE,OFFSET(Database!$B$1,D81,,1000),0)+D81</f>
        <v>#N/A</v>
      </c>
      <c r="E82" s="134" t="e" cm="1">
        <f t="array" aca="1" ref="E82" ca="1">INDEX(Database!$A:$AJ,'VBMR Selector'!$D82,MATCH('VBMR Selector'!E$42,Database!$1:$1,0))</f>
        <v>#N/A</v>
      </c>
      <c r="F82" s="135"/>
      <c r="G82" s="136"/>
      <c r="H82" s="126" t="e" cm="1">
        <f t="array" aca="1" ref="H82" ca="1">INDEX(Database!$A:$AJ,'VBMR Selector'!$D82,MATCH('VBMR Selector'!H$42,Database!$1:$1,0))</f>
        <v>#N/A</v>
      </c>
      <c r="I82" s="127" t="e" cm="1">
        <f t="array" aca="1" ref="I82" ca="1">INDEX(Database!$A:$AJ,'VBMR Selector'!$D82,MATCH('VBMR Selector'!I$42,Database!$1:$1,0))</f>
        <v>#N/A</v>
      </c>
      <c r="J82" s="128" t="e" cm="1">
        <f t="array" aca="1" ref="J82" ca="1">HYPERLINK(INDEX(Database!$A:$AJ,'VBMR Selector'!$D82,MATCH('VBMR Selector'!J$42,Database!$1:$1,0)))</f>
        <v>#N/A</v>
      </c>
      <c r="K82" s="25" t="s">
        <v>65</v>
      </c>
    </row>
    <row r="83" spans="4:11" s="23" customFormat="1" x14ac:dyDescent="0.25">
      <c r="K83" s="25" t="s">
        <v>65</v>
      </c>
    </row>
    <row r="84" spans="4:11" s="23" customFormat="1" x14ac:dyDescent="0.25"/>
    <row r="85" spans="4:11" s="23" customFormat="1" x14ac:dyDescent="0.25"/>
    <row r="86" spans="4:11" s="23" customFormat="1" x14ac:dyDescent="0.25"/>
    <row r="87" spans="4:11" s="23" customFormat="1" x14ac:dyDescent="0.25"/>
    <row r="88" spans="4:11" s="23" customFormat="1" x14ac:dyDescent="0.25"/>
    <row r="89" spans="4:11" s="23" customFormat="1" x14ac:dyDescent="0.25"/>
    <row r="90" spans="4:11" s="23" customFormat="1" x14ac:dyDescent="0.25"/>
    <row r="91" spans="4:11" s="23" customFormat="1" x14ac:dyDescent="0.25"/>
    <row r="92" spans="4:11" s="23" customFormat="1" x14ac:dyDescent="0.25"/>
    <row r="93" spans="4:11" s="23" customFormat="1" x14ac:dyDescent="0.25"/>
    <row r="94" spans="4:11" s="23" customFormat="1" x14ac:dyDescent="0.25"/>
    <row r="95" spans="4:11" s="23" customFormat="1" x14ac:dyDescent="0.25"/>
    <row r="96" spans="4:11" s="23" customFormat="1" x14ac:dyDescent="0.25"/>
    <row r="97" s="23" customFormat="1" x14ac:dyDescent="0.25"/>
    <row r="98" s="23" customFormat="1" x14ac:dyDescent="0.25"/>
    <row r="99" s="23" customFormat="1" x14ac:dyDescent="0.25"/>
    <row r="100" s="23" customFormat="1" x14ac:dyDescent="0.25"/>
  </sheetData>
  <sheetProtection algorithmName="SHA-512" hashValue="T3YG5AJpD0ugRZ+uODWb8N+QJ1+swcvO1c8NnvchTK3ZoAiNOiWaNVKv+OZvG6924RTnsgF9+Fc5Y8fUkWhi/Q==" saltValue="Cf6jwHtVzyZtyL9eglUVRA==" spinCount="100000" sheet="1" objects="1" scenarios="1"/>
  <mergeCells count="54">
    <mergeCell ref="E42:G42"/>
    <mergeCell ref="E43:G43"/>
    <mergeCell ref="E44:G44"/>
    <mergeCell ref="E45:G45"/>
    <mergeCell ref="E46:G46"/>
    <mergeCell ref="G27:H27"/>
    <mergeCell ref="F7:H7"/>
    <mergeCell ref="F8:H8"/>
    <mergeCell ref="E53:G53"/>
    <mergeCell ref="E54:G54"/>
    <mergeCell ref="E47:G47"/>
    <mergeCell ref="G28:H28"/>
    <mergeCell ref="G29:H29"/>
    <mergeCell ref="G32:H32"/>
    <mergeCell ref="G33:H33"/>
    <mergeCell ref="G34:H34"/>
    <mergeCell ref="F10:G10"/>
    <mergeCell ref="F16:H16"/>
    <mergeCell ref="G22:H22"/>
    <mergeCell ref="G23:H23"/>
    <mergeCell ref="G24:H24"/>
    <mergeCell ref="E55:G55"/>
    <mergeCell ref="E56:G56"/>
    <mergeCell ref="E57:G57"/>
    <mergeCell ref="E48:G48"/>
    <mergeCell ref="E49:G49"/>
    <mergeCell ref="E50:G50"/>
    <mergeCell ref="E51:G51"/>
    <mergeCell ref="E52:G52"/>
    <mergeCell ref="E58:G58"/>
    <mergeCell ref="E59:G59"/>
    <mergeCell ref="E60:G60"/>
    <mergeCell ref="E61:G61"/>
    <mergeCell ref="E62:G62"/>
    <mergeCell ref="E63:G63"/>
    <mergeCell ref="E64:G64"/>
    <mergeCell ref="E65:G65"/>
    <mergeCell ref="E66:G66"/>
    <mergeCell ref="E67:G67"/>
    <mergeCell ref="E68:G68"/>
    <mergeCell ref="E69:G69"/>
    <mergeCell ref="E70:G70"/>
    <mergeCell ref="E71:G71"/>
    <mergeCell ref="E72:G72"/>
    <mergeCell ref="E73:G73"/>
    <mergeCell ref="E74:G74"/>
    <mergeCell ref="E75:G75"/>
    <mergeCell ref="E76:G76"/>
    <mergeCell ref="E77:G77"/>
    <mergeCell ref="E78:G78"/>
    <mergeCell ref="E79:G79"/>
    <mergeCell ref="E80:G80"/>
    <mergeCell ref="E81:G81"/>
    <mergeCell ref="E82:G82"/>
  </mergeCells>
  <conditionalFormatting sqref="E42:E82 H42:J82">
    <cfRule type="containsErrors" dxfId="7" priority="3">
      <formula>ISERROR(E42)</formula>
    </cfRule>
  </conditionalFormatting>
  <conditionalFormatting sqref="F16">
    <cfRule type="notContainsBlanks" dxfId="6" priority="2">
      <formula>LEN(TRIM(F16))&gt;0</formula>
    </cfRule>
  </conditionalFormatting>
  <dataValidations count="3">
    <dataValidation type="list" allowBlank="1" showInputMessage="1" showErrorMessage="1" sqref="F32:F34 F27:F29 F22:F24" xr:uid="{6E878F83-38AF-401D-84A6-AC4CB9049B64}">
      <formula1>Selection</formula1>
    </dataValidation>
    <dataValidation type="list" allowBlank="1" showInputMessage="1" showErrorMessage="1" sqref="E16" xr:uid="{9B585312-017A-4E6F-AD50-B4672E99F118}">
      <formula1>Scale</formula1>
    </dataValidation>
    <dataValidation type="list" allowBlank="1" showInputMessage="1" showErrorMessage="1" sqref="E19" xr:uid="{344B58E4-6ECC-4ED8-8C59-5250F9A3B935}">
      <formula1>Sector</formula1>
    </dataValidation>
  </dataValidations>
  <hyperlinks>
    <hyperlink ref="H10" r:id="rId1" xr:uid="{A61FE5B0-B2E6-412F-9563-37470142A1C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153E0464-BAF7-4F67-B582-F0435A4A5FFC}">
            <xm:f>INDEX(Database!$A:$AJ,D43,11)&lt;&gt;""</xm:f>
            <x14:dxf>
              <fill>
                <patternFill>
                  <bgColor theme="5" tint="0.59996337778862885"/>
                </patternFill>
              </fill>
            </x14:dxf>
          </x14:cfRule>
          <xm:sqref>E43:G82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A7D2C-72A4-45AB-8EB2-2F2752D56381}">
  <sheetPr>
    <tabColor theme="4" tint="0.79998168889431442"/>
  </sheetPr>
  <dimension ref="A1:AM51"/>
  <sheetViews>
    <sheetView workbookViewId="0">
      <pane xSplit="5" ySplit="1" topLeftCell="F2" activePane="bottomRight" state="frozen"/>
      <selection pane="topRight" activeCell="D1" sqref="D1"/>
      <selection pane="bottomLeft" activeCell="A3" sqref="A3"/>
      <selection pane="bottomRight" activeCell="C7" sqref="C7"/>
    </sheetView>
  </sheetViews>
  <sheetFormatPr defaultColWidth="0" defaultRowHeight="13" zeroHeight="1" x14ac:dyDescent="0.3"/>
  <cols>
    <col min="1" max="1" width="3.81640625" style="22" customWidth="1"/>
    <col min="2" max="2" width="8.36328125" style="22" customWidth="1"/>
    <col min="3" max="3" width="22.7265625" style="2" customWidth="1"/>
    <col min="4" max="4" width="21.7265625" style="2" customWidth="1"/>
    <col min="5" max="5" width="18.1796875" style="2" customWidth="1"/>
    <col min="6" max="6" width="19.08984375" style="2" customWidth="1"/>
    <col min="7" max="7" width="9.81640625" style="2" customWidth="1"/>
    <col min="8" max="8" width="19.08984375" style="2" customWidth="1"/>
    <col min="9" max="9" width="10.90625" style="2" bestFit="1" customWidth="1"/>
    <col min="10" max="10" width="10" style="3" customWidth="1"/>
    <col min="11" max="11" width="16.26953125" style="3" customWidth="1"/>
    <col min="12" max="12" width="11.36328125" style="2" customWidth="1"/>
    <col min="13" max="15" width="7.6328125" style="2" customWidth="1"/>
    <col min="16" max="16" width="12.36328125" style="2" customWidth="1"/>
    <col min="17" max="19" width="8.7265625" style="2" customWidth="1"/>
    <col min="20" max="20" width="12.36328125" style="2" customWidth="1"/>
    <col min="21" max="21" width="11.54296875" style="2" customWidth="1"/>
    <col min="22" max="22" width="13.6328125" style="2" customWidth="1"/>
    <col min="23" max="23" width="11.54296875" style="2" customWidth="1"/>
    <col min="24" max="27" width="13.6328125" style="2" customWidth="1"/>
    <col min="28" max="28" width="11.54296875" style="2" customWidth="1"/>
    <col min="29" max="36" width="12.6328125" style="2" customWidth="1"/>
    <col min="37" max="37" width="8.7265625" style="2" customWidth="1"/>
    <col min="38" max="39" width="0" style="2" hidden="1" customWidth="1"/>
    <col min="40" max="16384" width="8.7265625" style="2" hidden="1"/>
  </cols>
  <sheetData>
    <row r="1" spans="1:37" s="6" customFormat="1" ht="39" x14ac:dyDescent="0.25">
      <c r="A1" s="19" t="s">
        <v>67</v>
      </c>
      <c r="B1" s="19" t="s">
        <v>159</v>
      </c>
      <c r="C1" s="87" t="s">
        <v>137</v>
      </c>
      <c r="D1" s="88" t="s">
        <v>138</v>
      </c>
      <c r="E1" s="88" t="s">
        <v>0</v>
      </c>
      <c r="F1" s="88" t="s">
        <v>1</v>
      </c>
      <c r="G1" s="62" t="s">
        <v>18</v>
      </c>
      <c r="H1" s="88" t="s">
        <v>19</v>
      </c>
      <c r="I1" s="89" t="s">
        <v>51</v>
      </c>
      <c r="J1" s="85" t="s">
        <v>261</v>
      </c>
      <c r="K1" s="86" t="s">
        <v>70</v>
      </c>
      <c r="L1" s="58" t="s">
        <v>132</v>
      </c>
      <c r="M1" s="82" t="s">
        <v>99</v>
      </c>
      <c r="N1" s="82" t="s">
        <v>101</v>
      </c>
      <c r="O1" s="82" t="s">
        <v>100</v>
      </c>
      <c r="P1" s="83" t="s">
        <v>102</v>
      </c>
      <c r="Q1" s="62" t="s">
        <v>103</v>
      </c>
      <c r="R1" s="62" t="s">
        <v>104</v>
      </c>
      <c r="S1" s="62" t="s">
        <v>105</v>
      </c>
      <c r="T1" s="63" t="s">
        <v>130</v>
      </c>
      <c r="U1" s="73" t="s">
        <v>267</v>
      </c>
      <c r="V1" s="74" t="s">
        <v>266</v>
      </c>
      <c r="W1" s="75" t="s">
        <v>265</v>
      </c>
      <c r="X1" s="61" t="s">
        <v>262</v>
      </c>
      <c r="Y1" s="62" t="s">
        <v>263</v>
      </c>
      <c r="Z1" s="63" t="s">
        <v>264</v>
      </c>
      <c r="AA1" s="60" t="s">
        <v>94</v>
      </c>
      <c r="AB1" s="58" t="s">
        <v>216</v>
      </c>
      <c r="AC1" s="45" t="s">
        <v>62</v>
      </c>
      <c r="AD1" s="46" t="s">
        <v>74</v>
      </c>
      <c r="AE1" s="46" t="s">
        <v>59</v>
      </c>
      <c r="AF1" s="46" t="s">
        <v>75</v>
      </c>
      <c r="AG1" s="46" t="s">
        <v>76</v>
      </c>
      <c r="AH1" s="46" t="s">
        <v>60</v>
      </c>
      <c r="AI1" s="46" t="s">
        <v>221</v>
      </c>
      <c r="AJ1" s="47" t="s">
        <v>61</v>
      </c>
      <c r="AK1" s="43"/>
    </row>
    <row r="2" spans="1:37" customFormat="1" x14ac:dyDescent="0.3">
      <c r="A2" s="20" t="s">
        <v>106</v>
      </c>
      <c r="B2" s="130" t="b">
        <f>IF(AND(OR('VBMR Selector'!$E$19="",Database!$K2="",'VBMR Selector'!$E$19=Database!$K2),OR('VBMR Selector'!$E$16=$L2,'VBMR Selector'!$E$16=""),OR('VBMR Selector'!$F$27=$M2,'VBMR Selector'!$F$27=""),OR('VBMR Selector'!$F$28=$N2,'VBMR Selector'!$F$28=""),OR('VBMR Selector'!$F$29=$O2,'VBMR Selector'!$F$29=""),OR('VBMR Selector'!$F$32=$Q2,'VBMR Selector'!$F$32=""),OR('VBMR Selector'!$F$33=$R2,'VBMR Selector'!$F$33=""),OR('VBMR Selector'!$F$34=$S2,'VBMR Selector'!$F$34=""),OR('VBMR Selector'!$F$22=$U2,'VBMR Selector'!$F$22=""),OR('VBMR Selector'!$F$23=$V2,'VBMR Selector'!$F$23=""),OR('VBMR Selector'!$F$24=$W2,'VBMR Selector'!$F$24="")),TRUE,FALSE)</f>
        <v>1</v>
      </c>
      <c r="C2" s="90" t="s">
        <v>161</v>
      </c>
      <c r="D2" s="91" t="s">
        <v>47</v>
      </c>
      <c r="E2" s="91" t="s">
        <v>48</v>
      </c>
      <c r="F2" s="92" t="s">
        <v>65</v>
      </c>
      <c r="G2" s="52">
        <v>2010</v>
      </c>
      <c r="H2" s="93" t="s">
        <v>222</v>
      </c>
      <c r="I2" s="94" t="s">
        <v>53</v>
      </c>
      <c r="J2" s="95" t="s">
        <v>84</v>
      </c>
      <c r="K2" s="96"/>
      <c r="L2" s="97" t="s">
        <v>134</v>
      </c>
      <c r="M2" s="65" t="b">
        <v>0</v>
      </c>
      <c r="N2" s="65" t="b">
        <v>0</v>
      </c>
      <c r="O2" s="65" t="b">
        <v>0</v>
      </c>
      <c r="P2" s="79">
        <f>COUNTIF(M2:O2,TRUE)</f>
        <v>0</v>
      </c>
      <c r="Q2" s="65" t="b">
        <v>0</v>
      </c>
      <c r="R2" s="65" t="b">
        <v>0</v>
      </c>
      <c r="S2" s="65" t="b">
        <v>0</v>
      </c>
      <c r="T2" s="79">
        <f>COUNTIF(Q2:S2,TRUE)</f>
        <v>0</v>
      </c>
      <c r="U2" s="64" t="b">
        <v>1</v>
      </c>
      <c r="V2" s="65" t="b">
        <v>0</v>
      </c>
      <c r="W2" s="66" t="b">
        <v>0</v>
      </c>
      <c r="X2" s="64" t="b">
        <v>1</v>
      </c>
      <c r="Y2" s="65" t="b">
        <v>0</v>
      </c>
      <c r="Z2" s="66" t="b">
        <v>0</v>
      </c>
      <c r="AA2" s="114">
        <v>9</v>
      </c>
      <c r="AB2" s="59"/>
      <c r="AC2" s="48"/>
      <c r="AD2" s="49"/>
      <c r="AE2" s="49"/>
      <c r="AF2" s="49"/>
      <c r="AG2" s="49"/>
      <c r="AH2" s="49"/>
      <c r="AI2" s="49"/>
      <c r="AJ2" s="50"/>
      <c r="AK2" s="23"/>
    </row>
    <row r="3" spans="1:37" customFormat="1" x14ac:dyDescent="0.3">
      <c r="A3" s="20" t="s">
        <v>107</v>
      </c>
      <c r="B3" s="130" t="b">
        <f>IF(AND(OR('VBMR Selector'!$E$19="",Database!$K3="",'VBMR Selector'!$E$19=Database!$K3),OR('VBMR Selector'!$E$16=$L3,'VBMR Selector'!$E$16=""),OR('VBMR Selector'!$F$27=$M3,'VBMR Selector'!$F$27=""),OR('VBMR Selector'!$F$28=$N3,'VBMR Selector'!$F$28=""),OR('VBMR Selector'!$F$29=$O3,'VBMR Selector'!$F$29=""),OR('VBMR Selector'!$F$32=$Q3,'VBMR Selector'!$F$32=""),OR('VBMR Selector'!$F$33=$R3,'VBMR Selector'!$F$33=""),OR('VBMR Selector'!$F$34=$S3,'VBMR Selector'!$F$34=""),OR('VBMR Selector'!$F$22=$U3,'VBMR Selector'!$F$22=""),OR('VBMR Selector'!$F$23=$V3,'VBMR Selector'!$F$23=""),OR('VBMR Selector'!$F$24=$W3,'VBMR Selector'!$F$24="")),TRUE,FALSE)</f>
        <v>1</v>
      </c>
      <c r="C3" s="90" t="s">
        <v>162</v>
      </c>
      <c r="D3" s="91" t="s">
        <v>45</v>
      </c>
      <c r="E3" s="91" t="s">
        <v>46</v>
      </c>
      <c r="F3" s="92" t="s">
        <v>65</v>
      </c>
      <c r="G3" s="52">
        <v>2014</v>
      </c>
      <c r="H3" s="93" t="s">
        <v>229</v>
      </c>
      <c r="I3" s="54" t="s">
        <v>52</v>
      </c>
      <c r="J3" s="95" t="s">
        <v>84</v>
      </c>
      <c r="K3" s="96"/>
      <c r="L3" s="97" t="s">
        <v>135</v>
      </c>
      <c r="M3" s="65" t="b">
        <v>0</v>
      </c>
      <c r="N3" s="65" t="b">
        <v>0</v>
      </c>
      <c r="O3" s="65" t="b">
        <v>0</v>
      </c>
      <c r="P3" s="66">
        <f t="shared" ref="P3:P38" si="0">COUNTIF(M3:O3,TRUE)</f>
        <v>0</v>
      </c>
      <c r="Q3" s="65" t="b">
        <v>1</v>
      </c>
      <c r="R3" s="65" t="b">
        <v>1</v>
      </c>
      <c r="S3" s="65" t="b">
        <v>0</v>
      </c>
      <c r="T3" s="79">
        <f t="shared" ref="T3:T38" si="1">COUNTIF(Q3:S3,TRUE)</f>
        <v>2</v>
      </c>
      <c r="U3" s="64" t="b">
        <v>1</v>
      </c>
      <c r="V3" s="65" t="b">
        <v>1</v>
      </c>
      <c r="W3" s="66" t="b">
        <v>0</v>
      </c>
      <c r="X3" s="64" t="b">
        <v>0</v>
      </c>
      <c r="Y3" s="65" t="b">
        <v>0</v>
      </c>
      <c r="Z3" s="66" t="b">
        <v>1</v>
      </c>
      <c r="AA3" s="114" t="s">
        <v>95</v>
      </c>
      <c r="AB3" s="26" t="s">
        <v>217</v>
      </c>
      <c r="AC3" s="51">
        <v>0</v>
      </c>
      <c r="AD3" s="52">
        <v>0</v>
      </c>
      <c r="AE3" s="52">
        <v>0</v>
      </c>
      <c r="AF3" s="52">
        <v>3</v>
      </c>
      <c r="AG3" s="52">
        <v>2</v>
      </c>
      <c r="AH3" s="49" t="s">
        <v>77</v>
      </c>
      <c r="AI3" s="52">
        <v>0</v>
      </c>
      <c r="AJ3" s="53" t="b">
        <v>1</v>
      </c>
      <c r="AK3" s="23"/>
    </row>
    <row r="4" spans="1:37" customFormat="1" x14ac:dyDescent="0.3">
      <c r="A4" s="20" t="s">
        <v>108</v>
      </c>
      <c r="B4" s="130" t="b">
        <f>IF(AND(OR('VBMR Selector'!$E$19="",Database!$K4="",'VBMR Selector'!$E$19=Database!$K4),OR('VBMR Selector'!$E$16=$L4,'VBMR Selector'!$E$16=""),OR('VBMR Selector'!$F$27=$M4,'VBMR Selector'!$F$27=""),OR('VBMR Selector'!$F$28=$N4,'VBMR Selector'!$F$28=""),OR('VBMR Selector'!$F$29=$O4,'VBMR Selector'!$F$29=""),OR('VBMR Selector'!$F$32=$Q4,'VBMR Selector'!$F$32=""),OR('VBMR Selector'!$F$33=$R4,'VBMR Selector'!$F$33=""),OR('VBMR Selector'!$F$34=$S4,'VBMR Selector'!$F$34=""),OR('VBMR Selector'!$F$22=$U4,'VBMR Selector'!$F$22=""),OR('VBMR Selector'!$F$23=$V4,'VBMR Selector'!$F$23=""),OR('VBMR Selector'!$F$24=$W4,'VBMR Selector'!$F$24="")),TRUE,FALSE)</f>
        <v>1</v>
      </c>
      <c r="C4" s="90" t="s">
        <v>163</v>
      </c>
      <c r="D4" s="92" t="s">
        <v>65</v>
      </c>
      <c r="E4" s="91" t="s">
        <v>64</v>
      </c>
      <c r="F4" s="91"/>
      <c r="G4" s="52">
        <v>2015</v>
      </c>
      <c r="H4" s="93" t="s">
        <v>78</v>
      </c>
      <c r="I4" s="94" t="s">
        <v>56</v>
      </c>
      <c r="J4" s="95" t="s">
        <v>84</v>
      </c>
      <c r="K4" s="96"/>
      <c r="L4" s="97" t="s">
        <v>134</v>
      </c>
      <c r="M4" s="65" t="b">
        <v>0</v>
      </c>
      <c r="N4" s="65" t="b">
        <v>0</v>
      </c>
      <c r="O4" s="65" t="b">
        <v>0</v>
      </c>
      <c r="P4" s="66">
        <f t="shared" si="0"/>
        <v>0</v>
      </c>
      <c r="Q4" s="65" t="b">
        <v>1</v>
      </c>
      <c r="R4" s="65" t="b">
        <v>1</v>
      </c>
      <c r="S4" s="65" t="b">
        <v>1</v>
      </c>
      <c r="T4" s="79">
        <f t="shared" si="1"/>
        <v>3</v>
      </c>
      <c r="U4" s="64" t="b">
        <v>1</v>
      </c>
      <c r="V4" s="65" t="b">
        <v>0</v>
      </c>
      <c r="W4" s="66" t="b">
        <v>0</v>
      </c>
      <c r="X4" s="64" t="b">
        <v>1</v>
      </c>
      <c r="Y4" s="65" t="b">
        <v>0</v>
      </c>
      <c r="Z4" s="66" t="b">
        <v>0</v>
      </c>
      <c r="AA4" s="114">
        <v>13</v>
      </c>
      <c r="AB4" s="26" t="s">
        <v>217</v>
      </c>
      <c r="AC4" s="51">
        <v>3</v>
      </c>
      <c r="AD4" s="52">
        <v>1</v>
      </c>
      <c r="AE4" s="52">
        <v>2</v>
      </c>
      <c r="AF4" s="52">
        <v>1</v>
      </c>
      <c r="AG4" s="52">
        <v>1</v>
      </c>
      <c r="AH4" s="52">
        <v>0</v>
      </c>
      <c r="AI4" s="52" t="b">
        <v>1</v>
      </c>
      <c r="AJ4" s="53" t="b">
        <v>1</v>
      </c>
      <c r="AK4" s="23"/>
    </row>
    <row r="5" spans="1:37" customFormat="1" x14ac:dyDescent="0.3">
      <c r="A5" s="20" t="s">
        <v>109</v>
      </c>
      <c r="B5" s="130" t="b">
        <f>IF(AND(OR('VBMR Selector'!$E$19="",Database!$K5="",'VBMR Selector'!$E$19=Database!$K5),OR('VBMR Selector'!$E$16=$L5,'VBMR Selector'!$E$16=""),OR('VBMR Selector'!$F$27=$M5,'VBMR Selector'!$F$27=""),OR('VBMR Selector'!$F$28=$N5,'VBMR Selector'!$F$28=""),OR('VBMR Selector'!$F$29=$O5,'VBMR Selector'!$F$29=""),OR('VBMR Selector'!$F$32=$Q5,'VBMR Selector'!$F$32=""),OR('VBMR Selector'!$F$33=$R5,'VBMR Selector'!$F$33=""),OR('VBMR Selector'!$F$34=$S5,'VBMR Selector'!$F$34=""),OR('VBMR Selector'!$F$22=$U5,'VBMR Selector'!$F$22=""),OR('VBMR Selector'!$F$23=$V5,'VBMR Selector'!$F$23=""),OR('VBMR Selector'!$F$24=$W5,'VBMR Selector'!$F$24="")),TRUE,FALSE)</f>
        <v>1</v>
      </c>
      <c r="C5" s="90" t="s">
        <v>164</v>
      </c>
      <c r="D5" s="91" t="s">
        <v>40</v>
      </c>
      <c r="E5" s="91" t="s">
        <v>39</v>
      </c>
      <c r="F5" s="91" t="s">
        <v>41</v>
      </c>
      <c r="G5" s="52">
        <v>2016</v>
      </c>
      <c r="H5" s="93" t="s">
        <v>228</v>
      </c>
      <c r="I5" s="54" t="s">
        <v>52</v>
      </c>
      <c r="J5" s="95" t="s">
        <v>84</v>
      </c>
      <c r="K5" s="96"/>
      <c r="L5" s="97" t="s">
        <v>134</v>
      </c>
      <c r="M5" s="65" t="b">
        <v>1</v>
      </c>
      <c r="N5" s="65" t="b">
        <v>1</v>
      </c>
      <c r="O5" s="65" t="b">
        <v>0</v>
      </c>
      <c r="P5" s="66">
        <f t="shared" si="0"/>
        <v>2</v>
      </c>
      <c r="Q5" s="65" t="b">
        <v>0</v>
      </c>
      <c r="R5" s="65" t="b">
        <v>0</v>
      </c>
      <c r="S5" s="65" t="b">
        <v>0</v>
      </c>
      <c r="T5" s="66">
        <f t="shared" si="1"/>
        <v>0</v>
      </c>
      <c r="U5" s="64" t="b">
        <v>1</v>
      </c>
      <c r="V5" s="65" t="b">
        <v>0</v>
      </c>
      <c r="W5" s="66" t="b">
        <v>0</v>
      </c>
      <c r="X5" s="64" t="b">
        <v>1</v>
      </c>
      <c r="Y5" s="65" t="b">
        <v>0</v>
      </c>
      <c r="Z5" s="66" t="b">
        <v>0</v>
      </c>
      <c r="AA5" s="114">
        <v>13</v>
      </c>
      <c r="AB5" s="26" t="s">
        <v>217</v>
      </c>
      <c r="AC5" s="51">
        <v>0</v>
      </c>
      <c r="AD5" s="52">
        <v>3</v>
      </c>
      <c r="AE5" s="52">
        <v>0</v>
      </c>
      <c r="AF5" s="52">
        <v>0</v>
      </c>
      <c r="AG5" s="52">
        <v>0</v>
      </c>
      <c r="AH5" s="52">
        <v>2</v>
      </c>
      <c r="AI5" s="52">
        <v>0</v>
      </c>
      <c r="AJ5" s="53">
        <v>0</v>
      </c>
      <c r="AK5" s="23"/>
    </row>
    <row r="6" spans="1:37" customFormat="1" x14ac:dyDescent="0.3">
      <c r="A6" s="20" t="s">
        <v>110</v>
      </c>
      <c r="B6" s="130" t="b">
        <f>IF(AND(OR('VBMR Selector'!$E$19="",Database!$K6="",'VBMR Selector'!$E$19=Database!$K6),OR('VBMR Selector'!$E$16=$L6,'VBMR Selector'!$E$16=""),OR('VBMR Selector'!$F$27=$M6,'VBMR Selector'!$F$27=""),OR('VBMR Selector'!$F$28=$N6,'VBMR Selector'!$F$28=""),OR('VBMR Selector'!$F$29=$O6,'VBMR Selector'!$F$29=""),OR('VBMR Selector'!$F$32=$Q6,'VBMR Selector'!$F$32=""),OR('VBMR Selector'!$F$33=$R6,'VBMR Selector'!$F$33=""),OR('VBMR Selector'!$F$34=$S6,'VBMR Selector'!$F$34=""),OR('VBMR Selector'!$F$22=$U6,'VBMR Selector'!$F$22=""),OR('VBMR Selector'!$F$23=$V6,'VBMR Selector'!$F$23=""),OR('VBMR Selector'!$F$24=$W6,'VBMR Selector'!$F$24="")),TRUE,FALSE)</f>
        <v>1</v>
      </c>
      <c r="C6" s="90" t="s">
        <v>165</v>
      </c>
      <c r="D6" s="91" t="s">
        <v>55</v>
      </c>
      <c r="E6" s="91" t="s">
        <v>54</v>
      </c>
      <c r="F6" s="91" t="s">
        <v>24</v>
      </c>
      <c r="G6" s="52">
        <v>2016</v>
      </c>
      <c r="H6" s="93" t="s">
        <v>227</v>
      </c>
      <c r="I6" s="54" t="s">
        <v>52</v>
      </c>
      <c r="J6" s="95" t="s">
        <v>84</v>
      </c>
      <c r="K6" s="96"/>
      <c r="L6" s="97" t="s">
        <v>134</v>
      </c>
      <c r="M6" s="65" t="b">
        <v>1</v>
      </c>
      <c r="N6" s="65" t="b">
        <v>1</v>
      </c>
      <c r="O6" s="65" t="b">
        <v>0</v>
      </c>
      <c r="P6" s="66">
        <f t="shared" si="0"/>
        <v>2</v>
      </c>
      <c r="Q6" s="65" t="b">
        <v>0</v>
      </c>
      <c r="R6" s="65" t="b">
        <v>0</v>
      </c>
      <c r="S6" s="65" t="b">
        <v>0</v>
      </c>
      <c r="T6" s="66">
        <f t="shared" si="1"/>
        <v>0</v>
      </c>
      <c r="U6" s="64" t="b">
        <v>1</v>
      </c>
      <c r="V6" s="65" t="b">
        <v>0</v>
      </c>
      <c r="W6" s="66" t="b">
        <v>0</v>
      </c>
      <c r="X6" s="64" t="b">
        <v>1</v>
      </c>
      <c r="Y6" s="65" t="b">
        <v>0</v>
      </c>
      <c r="Z6" s="66" t="b">
        <v>0</v>
      </c>
      <c r="AA6" s="114">
        <v>27</v>
      </c>
      <c r="AB6" s="26" t="s">
        <v>217</v>
      </c>
      <c r="AC6" s="51">
        <v>0</v>
      </c>
      <c r="AD6" s="52">
        <v>0</v>
      </c>
      <c r="AE6" s="52">
        <v>0</v>
      </c>
      <c r="AF6" s="52">
        <v>0</v>
      </c>
      <c r="AG6" s="52">
        <v>0</v>
      </c>
      <c r="AH6" s="52">
        <v>2</v>
      </c>
      <c r="AI6" s="52">
        <v>0</v>
      </c>
      <c r="AJ6" s="53">
        <v>0</v>
      </c>
      <c r="AK6" s="23"/>
    </row>
    <row r="7" spans="1:37" customFormat="1" x14ac:dyDescent="0.3">
      <c r="A7" s="20" t="s">
        <v>111</v>
      </c>
      <c r="B7" s="130" t="b">
        <f>IF(AND(OR('VBMR Selector'!$E$19="",Database!$K7="",'VBMR Selector'!$E$19=Database!$K7),OR('VBMR Selector'!$E$16=$L7,'VBMR Selector'!$E$16=""),OR('VBMR Selector'!$F$27=$M7,'VBMR Selector'!$F$27=""),OR('VBMR Selector'!$F$28=$N7,'VBMR Selector'!$F$28=""),OR('VBMR Selector'!$F$29=$O7,'VBMR Selector'!$F$29=""),OR('VBMR Selector'!$F$32=$Q7,'VBMR Selector'!$F$32=""),OR('VBMR Selector'!$F$33=$R7,'VBMR Selector'!$F$33=""),OR('VBMR Selector'!$F$34=$S7,'VBMR Selector'!$F$34=""),OR('VBMR Selector'!$F$22=$U7,'VBMR Selector'!$F$22=""),OR('VBMR Selector'!$F$23=$V7,'VBMR Selector'!$F$23=""),OR('VBMR Selector'!$F$24=$W7,'VBMR Selector'!$F$24="")),TRUE,FALSE)</f>
        <v>1</v>
      </c>
      <c r="C7" s="90" t="s">
        <v>81</v>
      </c>
      <c r="D7" s="91" t="s">
        <v>2</v>
      </c>
      <c r="E7" s="91" t="s">
        <v>3</v>
      </c>
      <c r="F7" s="91" t="s">
        <v>20</v>
      </c>
      <c r="G7" s="52">
        <v>2016</v>
      </c>
      <c r="H7" s="93" t="s">
        <v>226</v>
      </c>
      <c r="I7" s="54" t="s">
        <v>52</v>
      </c>
      <c r="J7" s="95" t="s">
        <v>84</v>
      </c>
      <c r="K7" s="96"/>
      <c r="L7" s="97" t="s">
        <v>134</v>
      </c>
      <c r="M7" s="65" t="b">
        <v>0</v>
      </c>
      <c r="N7" s="65" t="b">
        <v>0</v>
      </c>
      <c r="O7" s="65" t="b">
        <v>0</v>
      </c>
      <c r="P7" s="66">
        <f t="shared" si="0"/>
        <v>0</v>
      </c>
      <c r="Q7" s="65" t="b">
        <v>0</v>
      </c>
      <c r="R7" s="65" t="b">
        <v>1</v>
      </c>
      <c r="S7" s="65" t="b">
        <v>0</v>
      </c>
      <c r="T7" s="79">
        <f t="shared" si="1"/>
        <v>1</v>
      </c>
      <c r="U7" s="64" t="b">
        <v>1</v>
      </c>
      <c r="V7" s="65" t="b">
        <v>0</v>
      </c>
      <c r="W7" s="66" t="b">
        <v>0</v>
      </c>
      <c r="X7" s="64" t="b">
        <v>1</v>
      </c>
      <c r="Y7" s="65" t="b">
        <v>0</v>
      </c>
      <c r="Z7" s="66" t="b">
        <v>0</v>
      </c>
      <c r="AA7" s="114">
        <v>11</v>
      </c>
      <c r="AB7" s="26" t="s">
        <v>217</v>
      </c>
      <c r="AC7" s="51">
        <v>0</v>
      </c>
      <c r="AD7" s="52">
        <v>0</v>
      </c>
      <c r="AE7" s="52">
        <v>2</v>
      </c>
      <c r="AF7" s="52">
        <v>0</v>
      </c>
      <c r="AG7" s="52">
        <v>0</v>
      </c>
      <c r="AH7" s="52">
        <v>0</v>
      </c>
      <c r="AI7" s="52">
        <v>0</v>
      </c>
      <c r="AJ7" s="53">
        <v>0</v>
      </c>
      <c r="AK7" s="23"/>
    </row>
    <row r="8" spans="1:37" customFormat="1" x14ac:dyDescent="0.3">
      <c r="A8" s="20" t="s">
        <v>112</v>
      </c>
      <c r="B8" s="130" t="b">
        <f>IF(AND(OR('VBMR Selector'!$E$19="",Database!$K8="",'VBMR Selector'!$E$19=Database!$K8),OR('VBMR Selector'!$E$16=$L8,'VBMR Selector'!$E$16=""),OR('VBMR Selector'!$F$27=$M8,'VBMR Selector'!$F$27=""),OR('VBMR Selector'!$F$28=$N8,'VBMR Selector'!$F$28=""),OR('VBMR Selector'!$F$29=$O8,'VBMR Selector'!$F$29=""),OR('VBMR Selector'!$F$32=$Q8,'VBMR Selector'!$F$32=""),OR('VBMR Selector'!$F$33=$R8,'VBMR Selector'!$F$33=""),OR('VBMR Selector'!$F$34=$S8,'VBMR Selector'!$F$34=""),OR('VBMR Selector'!$F$22=$U8,'VBMR Selector'!$F$22=""),OR('VBMR Selector'!$F$23=$V8,'VBMR Selector'!$F$23=""),OR('VBMR Selector'!$F$24=$W8,'VBMR Selector'!$F$24="")),TRUE,FALSE)</f>
        <v>1</v>
      </c>
      <c r="C8" s="90" t="s">
        <v>167</v>
      </c>
      <c r="D8" s="91" t="s">
        <v>14</v>
      </c>
      <c r="E8" s="91" t="s">
        <v>15</v>
      </c>
      <c r="F8" s="91" t="s">
        <v>44</v>
      </c>
      <c r="G8" s="52">
        <v>2017</v>
      </c>
      <c r="H8" s="93" t="s">
        <v>225</v>
      </c>
      <c r="I8" s="54" t="s">
        <v>52</v>
      </c>
      <c r="J8" s="95" t="s">
        <v>84</v>
      </c>
      <c r="K8" s="96"/>
      <c r="L8" s="97" t="s">
        <v>134</v>
      </c>
      <c r="M8" s="84" t="b">
        <v>1</v>
      </c>
      <c r="N8" s="84" t="b">
        <v>1</v>
      </c>
      <c r="O8" s="84" t="b">
        <v>0</v>
      </c>
      <c r="P8" s="79">
        <f t="shared" si="0"/>
        <v>2</v>
      </c>
      <c r="Q8" s="65" t="b">
        <v>0</v>
      </c>
      <c r="R8" s="65" t="b">
        <v>0</v>
      </c>
      <c r="S8" s="65" t="b">
        <v>0</v>
      </c>
      <c r="T8" s="79">
        <f t="shared" si="1"/>
        <v>0</v>
      </c>
      <c r="U8" s="64" t="b">
        <v>1</v>
      </c>
      <c r="V8" s="65" t="b">
        <v>0</v>
      </c>
      <c r="W8" s="66" t="b">
        <v>0</v>
      </c>
      <c r="X8" s="64" t="b">
        <v>1</v>
      </c>
      <c r="Y8" s="65" t="b">
        <v>0</v>
      </c>
      <c r="Z8" s="66" t="b">
        <v>0</v>
      </c>
      <c r="AA8" s="114">
        <v>10</v>
      </c>
      <c r="AB8" s="26" t="s">
        <v>217</v>
      </c>
      <c r="AC8" s="51">
        <v>0</v>
      </c>
      <c r="AD8" s="52">
        <v>3</v>
      </c>
      <c r="AE8" s="52">
        <v>0</v>
      </c>
      <c r="AF8" s="52">
        <v>1</v>
      </c>
      <c r="AG8" s="52">
        <v>0</v>
      </c>
      <c r="AH8" s="52">
        <v>2</v>
      </c>
      <c r="AI8" s="52">
        <v>0</v>
      </c>
      <c r="AJ8" s="53" t="b">
        <v>1</v>
      </c>
      <c r="AK8" s="23"/>
    </row>
    <row r="9" spans="1:37" customFormat="1" x14ac:dyDescent="0.3">
      <c r="A9" s="20" t="s">
        <v>113</v>
      </c>
      <c r="B9" s="130" t="b">
        <f>IF(AND(OR('VBMR Selector'!$E$19="",Database!$K9="",'VBMR Selector'!$E$19=Database!$K9),OR('VBMR Selector'!$E$16=$L9,'VBMR Selector'!$E$16=""),OR('VBMR Selector'!$F$27=$M9,'VBMR Selector'!$F$27=""),OR('VBMR Selector'!$F$28=$N9,'VBMR Selector'!$F$28=""),OR('VBMR Selector'!$F$29=$O9,'VBMR Selector'!$F$29=""),OR('VBMR Selector'!$F$32=$Q9,'VBMR Selector'!$F$32=""),OR('VBMR Selector'!$F$33=$R9,'VBMR Selector'!$F$33=""),OR('VBMR Selector'!$F$34=$S9,'VBMR Selector'!$F$34=""),OR('VBMR Selector'!$F$22=$U9,'VBMR Selector'!$F$22=""),OR('VBMR Selector'!$F$23=$V9,'VBMR Selector'!$F$23=""),OR('VBMR Selector'!$F$24=$W9,'VBMR Selector'!$F$24="")),TRUE,FALSE)</f>
        <v>1</v>
      </c>
      <c r="C9" s="98" t="s">
        <v>168</v>
      </c>
      <c r="D9" s="99" t="s">
        <v>65</v>
      </c>
      <c r="E9" s="91" t="s">
        <v>43</v>
      </c>
      <c r="F9" s="99" t="s">
        <v>65</v>
      </c>
      <c r="G9" s="52">
        <v>2017</v>
      </c>
      <c r="H9" s="93" t="s">
        <v>224</v>
      </c>
      <c r="I9" s="54" t="s">
        <v>56</v>
      </c>
      <c r="J9" s="95" t="s">
        <v>84</v>
      </c>
      <c r="K9" s="96"/>
      <c r="L9" s="97" t="s">
        <v>135</v>
      </c>
      <c r="M9" s="65" t="b">
        <v>0</v>
      </c>
      <c r="N9" s="65" t="b">
        <v>0</v>
      </c>
      <c r="O9" s="65" t="b">
        <v>0</v>
      </c>
      <c r="P9" s="66">
        <f t="shared" si="0"/>
        <v>0</v>
      </c>
      <c r="Q9" s="65" t="b">
        <v>1</v>
      </c>
      <c r="R9" s="65" t="b">
        <v>1</v>
      </c>
      <c r="S9" s="65" t="b">
        <v>0</v>
      </c>
      <c r="T9" s="79">
        <f t="shared" si="1"/>
        <v>2</v>
      </c>
      <c r="U9" s="64" t="b">
        <v>1</v>
      </c>
      <c r="V9" s="65" t="b">
        <v>0</v>
      </c>
      <c r="W9" s="66" t="b">
        <v>0</v>
      </c>
      <c r="X9" s="64" t="b">
        <v>1</v>
      </c>
      <c r="Y9" s="65" t="b">
        <v>0</v>
      </c>
      <c r="Z9" s="66" t="b">
        <v>0</v>
      </c>
      <c r="AA9" s="114" t="s">
        <v>96</v>
      </c>
      <c r="AB9" s="26" t="s">
        <v>217</v>
      </c>
      <c r="AC9" s="51">
        <v>0</v>
      </c>
      <c r="AD9" s="52">
        <v>0</v>
      </c>
      <c r="AE9" s="52">
        <v>0</v>
      </c>
      <c r="AF9" s="52">
        <v>0</v>
      </c>
      <c r="AG9" s="52">
        <v>0</v>
      </c>
      <c r="AH9" s="49" t="s">
        <v>77</v>
      </c>
      <c r="AI9" s="52">
        <v>0</v>
      </c>
      <c r="AJ9" s="53">
        <v>0</v>
      </c>
      <c r="AK9" s="23"/>
    </row>
    <row r="10" spans="1:37" customFormat="1" x14ac:dyDescent="0.3">
      <c r="A10" s="20" t="s">
        <v>114</v>
      </c>
      <c r="B10" s="130" t="b">
        <f>IF(AND(OR('VBMR Selector'!$E$19="",Database!$K10="",'VBMR Selector'!$E$19=Database!$K10),OR('VBMR Selector'!$E$16=$L10,'VBMR Selector'!$E$16=""),OR('VBMR Selector'!$F$27=$M10,'VBMR Selector'!$F$27=""),OR('VBMR Selector'!$F$28=$N10,'VBMR Selector'!$F$28=""),OR('VBMR Selector'!$F$29=$O10,'VBMR Selector'!$F$29=""),OR('VBMR Selector'!$F$32=$Q10,'VBMR Selector'!$F$32=""),OR('VBMR Selector'!$F$33=$R10,'VBMR Selector'!$F$33=""),OR('VBMR Selector'!$F$34=$S10,'VBMR Selector'!$F$34=""),OR('VBMR Selector'!$F$22=$U10,'VBMR Selector'!$F$22=""),OR('VBMR Selector'!$F$23=$V10,'VBMR Selector'!$F$23=""),OR('VBMR Selector'!$F$24=$W10,'VBMR Selector'!$F$24="")),TRUE,FALSE)</f>
        <v>1</v>
      </c>
      <c r="C10" s="90" t="s">
        <v>169</v>
      </c>
      <c r="D10" s="91" t="s">
        <v>49</v>
      </c>
      <c r="E10" s="91" t="s">
        <v>63</v>
      </c>
      <c r="F10" s="91" t="s">
        <v>50</v>
      </c>
      <c r="G10" s="52">
        <v>2018</v>
      </c>
      <c r="H10" s="93" t="s">
        <v>223</v>
      </c>
      <c r="I10" s="54" t="s">
        <v>52</v>
      </c>
      <c r="J10" s="95" t="s">
        <v>84</v>
      </c>
      <c r="K10" s="96"/>
      <c r="L10" s="97" t="s">
        <v>134</v>
      </c>
      <c r="M10" s="65" t="b">
        <v>1</v>
      </c>
      <c r="N10" s="65" t="b">
        <v>1</v>
      </c>
      <c r="O10" s="65" t="b">
        <v>0</v>
      </c>
      <c r="P10" s="79">
        <f t="shared" si="0"/>
        <v>2</v>
      </c>
      <c r="Q10" s="65" t="b">
        <v>0</v>
      </c>
      <c r="R10" s="65" t="b">
        <v>0</v>
      </c>
      <c r="S10" s="65" t="b">
        <v>0</v>
      </c>
      <c r="T10" s="79">
        <f t="shared" si="1"/>
        <v>0</v>
      </c>
      <c r="U10" s="64" t="b">
        <v>1</v>
      </c>
      <c r="V10" s="65" t="b">
        <v>0</v>
      </c>
      <c r="W10" s="66" t="b">
        <v>0</v>
      </c>
      <c r="X10" s="64" t="b">
        <v>1</v>
      </c>
      <c r="Y10" s="65" t="b">
        <v>0</v>
      </c>
      <c r="Z10" s="66" t="b">
        <v>0</v>
      </c>
      <c r="AA10" s="114">
        <v>11</v>
      </c>
      <c r="AB10" s="26" t="s">
        <v>217</v>
      </c>
      <c r="AC10" s="51">
        <v>1</v>
      </c>
      <c r="AD10" s="52">
        <v>2</v>
      </c>
      <c r="AE10" s="52">
        <v>0</v>
      </c>
      <c r="AF10" s="52">
        <v>0</v>
      </c>
      <c r="AG10" s="52">
        <v>0</v>
      </c>
      <c r="AH10" s="52">
        <v>0</v>
      </c>
      <c r="AI10" s="52">
        <v>0</v>
      </c>
      <c r="AJ10" s="53">
        <v>0</v>
      </c>
      <c r="AK10" s="23"/>
    </row>
    <row r="11" spans="1:37" customFormat="1" x14ac:dyDescent="0.3">
      <c r="A11" s="20" t="s">
        <v>115</v>
      </c>
      <c r="B11" s="130" t="b">
        <f>IF(AND(OR('VBMR Selector'!$E$19="",Database!$K11="",'VBMR Selector'!$E$19=Database!$K11),OR('VBMR Selector'!$E$16=$L11,'VBMR Selector'!$E$16=""),OR('VBMR Selector'!$F$27=$M11,'VBMR Selector'!$F$27=""),OR('VBMR Selector'!$F$28=$N11,'VBMR Selector'!$F$28=""),OR('VBMR Selector'!$F$29=$O11,'VBMR Selector'!$F$29=""),OR('VBMR Selector'!$F$32=$Q11,'VBMR Selector'!$F$32=""),OR('VBMR Selector'!$F$33=$R11,'VBMR Selector'!$F$33=""),OR('VBMR Selector'!$F$34=$S11,'VBMR Selector'!$F$34=""),OR('VBMR Selector'!$F$22=$U11,'VBMR Selector'!$F$22=""),OR('VBMR Selector'!$F$23=$V11,'VBMR Selector'!$F$23=""),OR('VBMR Selector'!$F$24=$W11,'VBMR Selector'!$F$24="")),TRUE,FALSE)</f>
        <v>1</v>
      </c>
      <c r="C11" s="90" t="s">
        <v>231</v>
      </c>
      <c r="D11" s="92"/>
      <c r="E11" s="91" t="s">
        <v>232</v>
      </c>
      <c r="F11" s="99" t="s">
        <v>65</v>
      </c>
      <c r="G11" s="52">
        <v>2018</v>
      </c>
      <c r="H11" s="93" t="s">
        <v>58</v>
      </c>
      <c r="I11" s="54" t="s">
        <v>53</v>
      </c>
      <c r="J11" s="95" t="s">
        <v>84</v>
      </c>
      <c r="K11" s="96"/>
      <c r="L11" s="97" t="s">
        <v>134</v>
      </c>
      <c r="M11" s="65" t="b">
        <v>1</v>
      </c>
      <c r="N11" s="65" t="b">
        <v>0</v>
      </c>
      <c r="O11" s="65" t="b">
        <v>0</v>
      </c>
      <c r="P11" s="66">
        <f t="shared" si="0"/>
        <v>1</v>
      </c>
      <c r="Q11" s="65" t="b">
        <v>0</v>
      </c>
      <c r="R11" s="65" t="b">
        <v>0</v>
      </c>
      <c r="S11" s="65" t="b">
        <v>0</v>
      </c>
      <c r="T11" s="66">
        <f t="shared" si="1"/>
        <v>0</v>
      </c>
      <c r="U11" s="64" t="b">
        <v>1</v>
      </c>
      <c r="V11" s="65" t="b">
        <v>0</v>
      </c>
      <c r="W11" s="66" t="b">
        <v>0</v>
      </c>
      <c r="X11" s="64" t="b">
        <v>1</v>
      </c>
      <c r="Y11" s="65" t="b">
        <v>0</v>
      </c>
      <c r="Z11" s="66" t="b">
        <v>0</v>
      </c>
      <c r="AA11" s="114">
        <v>11</v>
      </c>
      <c r="AB11" s="26" t="s">
        <v>217</v>
      </c>
      <c r="AC11" s="51">
        <v>0</v>
      </c>
      <c r="AD11" s="52">
        <v>0</v>
      </c>
      <c r="AE11" s="52">
        <v>2</v>
      </c>
      <c r="AF11" s="52">
        <v>0</v>
      </c>
      <c r="AG11" s="52">
        <v>0</v>
      </c>
      <c r="AH11" s="52">
        <v>0</v>
      </c>
      <c r="AI11" s="52" t="b">
        <v>1</v>
      </c>
      <c r="AJ11" s="53">
        <v>0</v>
      </c>
      <c r="AK11" s="23"/>
    </row>
    <row r="12" spans="1:37" customFormat="1" x14ac:dyDescent="0.3">
      <c r="A12" s="20" t="s">
        <v>116</v>
      </c>
      <c r="B12" s="130" t="b">
        <f>IF(AND(OR('VBMR Selector'!$E$19="",Database!$K12="",'VBMR Selector'!$E$19=Database!$K12),OR('VBMR Selector'!$E$16=$L12,'VBMR Selector'!$E$16=""),OR('VBMR Selector'!$F$27=$M12,'VBMR Selector'!$F$27=""),OR('VBMR Selector'!$F$28=$N12,'VBMR Selector'!$F$28=""),OR('VBMR Selector'!$F$29=$O12,'VBMR Selector'!$F$29=""),OR('VBMR Selector'!$F$32=$Q12,'VBMR Selector'!$F$32=""),OR('VBMR Selector'!$F$33=$R12,'VBMR Selector'!$F$33=""),OR('VBMR Selector'!$F$34=$S12,'VBMR Selector'!$F$34=""),OR('VBMR Selector'!$F$22=$U12,'VBMR Selector'!$F$22=""),OR('VBMR Selector'!$F$23=$V12,'VBMR Selector'!$F$23=""),OR('VBMR Selector'!$F$24=$W12,'VBMR Selector'!$F$24="")),TRUE,FALSE)</f>
        <v>1</v>
      </c>
      <c r="C12" s="90" t="s">
        <v>166</v>
      </c>
      <c r="D12" s="91" t="s">
        <v>4</v>
      </c>
      <c r="E12" s="91" t="s">
        <v>5</v>
      </c>
      <c r="F12" s="91" t="s">
        <v>24</v>
      </c>
      <c r="G12" s="52">
        <v>2018</v>
      </c>
      <c r="H12" s="93" t="s">
        <v>230</v>
      </c>
      <c r="I12" s="54" t="s">
        <v>52</v>
      </c>
      <c r="J12" s="95" t="s">
        <v>84</v>
      </c>
      <c r="K12" s="96"/>
      <c r="L12" s="97" t="s">
        <v>135</v>
      </c>
      <c r="M12" s="65" t="b">
        <v>0</v>
      </c>
      <c r="N12" s="65" t="b">
        <v>0</v>
      </c>
      <c r="O12" s="65" t="b">
        <v>0</v>
      </c>
      <c r="P12" s="66">
        <f t="shared" si="0"/>
        <v>0</v>
      </c>
      <c r="Q12" s="65" t="b">
        <v>1</v>
      </c>
      <c r="R12" s="65" t="b">
        <v>1</v>
      </c>
      <c r="S12" s="65" t="b">
        <v>1</v>
      </c>
      <c r="T12" s="79">
        <f t="shared" si="1"/>
        <v>3</v>
      </c>
      <c r="U12" s="64" t="b">
        <v>1</v>
      </c>
      <c r="V12" s="65" t="b">
        <v>0</v>
      </c>
      <c r="W12" s="66" t="b">
        <v>0</v>
      </c>
      <c r="X12" s="64" t="b">
        <v>1</v>
      </c>
      <c r="Y12" s="65" t="b">
        <v>0</v>
      </c>
      <c r="Z12" s="66" t="b">
        <v>0</v>
      </c>
      <c r="AA12" s="114" t="s">
        <v>97</v>
      </c>
      <c r="AB12" s="26" t="s">
        <v>217</v>
      </c>
      <c r="AC12" s="51">
        <v>1</v>
      </c>
      <c r="AD12" s="52">
        <v>0</v>
      </c>
      <c r="AE12" s="52">
        <v>0</v>
      </c>
      <c r="AF12" s="52">
        <v>0</v>
      </c>
      <c r="AG12" s="52">
        <v>0</v>
      </c>
      <c r="AH12" s="52">
        <v>4</v>
      </c>
      <c r="AI12" s="52">
        <v>0</v>
      </c>
      <c r="AJ12" s="53" t="b">
        <v>1</v>
      </c>
      <c r="AK12" s="23"/>
    </row>
    <row r="13" spans="1:37" customFormat="1" x14ac:dyDescent="0.3">
      <c r="A13" s="20" t="s">
        <v>117</v>
      </c>
      <c r="B13" s="130" t="b">
        <f>IF(AND(OR('VBMR Selector'!$E$19="",Database!$K13="",'VBMR Selector'!$E$19=Database!$K13),OR('VBMR Selector'!$E$16=$L13,'VBMR Selector'!$E$16=""),OR('VBMR Selector'!$F$27=$M13,'VBMR Selector'!$F$27=""),OR('VBMR Selector'!$F$28=$N13,'VBMR Selector'!$F$28=""),OR('VBMR Selector'!$F$29=$O13,'VBMR Selector'!$F$29=""),OR('VBMR Selector'!$F$32=$Q13,'VBMR Selector'!$F$32=""),OR('VBMR Selector'!$F$33=$R13,'VBMR Selector'!$F$33=""),OR('VBMR Selector'!$F$34=$S13,'VBMR Selector'!$F$34=""),OR('VBMR Selector'!$F$22=$U13,'VBMR Selector'!$F$22=""),OR('VBMR Selector'!$F$23=$V13,'VBMR Selector'!$F$23=""),OR('VBMR Selector'!$F$24=$W13,'VBMR Selector'!$F$24="")),TRUE,FALSE)</f>
        <v>1</v>
      </c>
      <c r="C13" s="90" t="s">
        <v>170</v>
      </c>
      <c r="D13" s="91" t="s">
        <v>32</v>
      </c>
      <c r="E13" s="91" t="s">
        <v>38</v>
      </c>
      <c r="F13" s="91" t="s">
        <v>24</v>
      </c>
      <c r="G13" s="52">
        <v>2018</v>
      </c>
      <c r="H13" s="93" t="s">
        <v>233</v>
      </c>
      <c r="I13" s="100" t="s">
        <v>52</v>
      </c>
      <c r="J13" s="101" t="s">
        <v>84</v>
      </c>
      <c r="K13" s="96"/>
      <c r="L13" s="97" t="s">
        <v>134</v>
      </c>
      <c r="M13" s="65" t="b">
        <v>0</v>
      </c>
      <c r="N13" s="65" t="b">
        <v>0</v>
      </c>
      <c r="O13" s="65" t="b">
        <v>0</v>
      </c>
      <c r="P13" s="66">
        <f t="shared" si="0"/>
        <v>0</v>
      </c>
      <c r="Q13" s="65" t="b">
        <v>1</v>
      </c>
      <c r="R13" s="65" t="b">
        <v>0</v>
      </c>
      <c r="S13" s="65" t="b">
        <v>0</v>
      </c>
      <c r="T13" s="79">
        <f t="shared" si="1"/>
        <v>1</v>
      </c>
      <c r="U13" s="64" t="b">
        <v>1</v>
      </c>
      <c r="V13" s="65" t="b">
        <v>0</v>
      </c>
      <c r="W13" s="66" t="b">
        <v>0</v>
      </c>
      <c r="X13" s="64" t="b">
        <v>1</v>
      </c>
      <c r="Y13" s="65" t="b">
        <v>0</v>
      </c>
      <c r="Z13" s="66" t="b">
        <v>0</v>
      </c>
      <c r="AA13" s="114">
        <v>10</v>
      </c>
      <c r="AB13" s="26" t="s">
        <v>220</v>
      </c>
      <c r="AC13" s="51"/>
      <c r="AD13" s="52"/>
      <c r="AE13" s="52"/>
      <c r="AF13" s="52"/>
      <c r="AG13" s="52"/>
      <c r="AH13" s="52"/>
      <c r="AI13" s="52"/>
      <c r="AJ13" s="53"/>
      <c r="AK13" s="23"/>
    </row>
    <row r="14" spans="1:37" customFormat="1" x14ac:dyDescent="0.3">
      <c r="A14" s="20" t="s">
        <v>118</v>
      </c>
      <c r="B14" s="130" t="b">
        <f>IF(AND(OR('VBMR Selector'!$E$19="",Database!$K14="",'VBMR Selector'!$E$19=Database!$K14),OR('VBMR Selector'!$E$16=$L14,'VBMR Selector'!$E$16=""),OR('VBMR Selector'!$F$27=$M14,'VBMR Selector'!$F$27=""),OR('VBMR Selector'!$F$28=$N14,'VBMR Selector'!$F$28=""),OR('VBMR Selector'!$F$29=$O14,'VBMR Selector'!$F$29=""),OR('VBMR Selector'!$F$32=$Q14,'VBMR Selector'!$F$32=""),OR('VBMR Selector'!$F$33=$R14,'VBMR Selector'!$F$33=""),OR('VBMR Selector'!$F$34=$S14,'VBMR Selector'!$F$34=""),OR('VBMR Selector'!$F$22=$U14,'VBMR Selector'!$F$22=""),OR('VBMR Selector'!$F$23=$V14,'VBMR Selector'!$F$23=""),OR('VBMR Selector'!$F$24=$W14,'VBMR Selector'!$F$24="")),TRUE,FALSE)</f>
        <v>1</v>
      </c>
      <c r="C14" s="90" t="s">
        <v>177</v>
      </c>
      <c r="D14" s="99" t="s">
        <v>65</v>
      </c>
      <c r="E14" s="92" t="s">
        <v>42</v>
      </c>
      <c r="F14" s="99" t="s">
        <v>65</v>
      </c>
      <c r="G14" s="52">
        <v>2018</v>
      </c>
      <c r="H14" s="93" t="s">
        <v>57</v>
      </c>
      <c r="I14" s="54" t="s">
        <v>56</v>
      </c>
      <c r="J14" s="95" t="s">
        <v>84</v>
      </c>
      <c r="K14" s="96"/>
      <c r="L14" s="97" t="s">
        <v>134</v>
      </c>
      <c r="M14" s="65" t="b">
        <v>1</v>
      </c>
      <c r="N14" s="65" t="b">
        <v>1</v>
      </c>
      <c r="O14" s="65" t="b">
        <v>0</v>
      </c>
      <c r="P14" s="66">
        <f t="shared" si="0"/>
        <v>2</v>
      </c>
      <c r="Q14" s="65" t="b">
        <v>1</v>
      </c>
      <c r="R14" s="65" t="b">
        <v>0</v>
      </c>
      <c r="S14" s="65" t="b">
        <v>1</v>
      </c>
      <c r="T14" s="79">
        <f t="shared" si="1"/>
        <v>2</v>
      </c>
      <c r="U14" s="64" t="b">
        <v>1</v>
      </c>
      <c r="V14" s="65" t="b">
        <v>0</v>
      </c>
      <c r="W14" s="66" t="b">
        <v>0</v>
      </c>
      <c r="X14" s="64" t="b">
        <v>1</v>
      </c>
      <c r="Y14" s="65" t="b">
        <v>0</v>
      </c>
      <c r="Z14" s="66" t="b">
        <v>0</v>
      </c>
      <c r="AA14" s="114">
        <v>14</v>
      </c>
      <c r="AB14" s="26" t="s">
        <v>217</v>
      </c>
      <c r="AC14" s="51">
        <v>1</v>
      </c>
      <c r="AD14" s="52">
        <v>1</v>
      </c>
      <c r="AE14" s="52">
        <v>2</v>
      </c>
      <c r="AF14" s="52">
        <v>0</v>
      </c>
      <c r="AG14" s="52">
        <v>1</v>
      </c>
      <c r="AH14" s="52">
        <v>1</v>
      </c>
      <c r="AI14" s="52">
        <v>0</v>
      </c>
      <c r="AJ14" s="53" t="b">
        <v>1</v>
      </c>
      <c r="AK14" s="23"/>
    </row>
    <row r="15" spans="1:37" customFormat="1" x14ac:dyDescent="0.3">
      <c r="A15" s="20" t="s">
        <v>119</v>
      </c>
      <c r="B15" s="130" t="b">
        <f>IF(AND(OR('VBMR Selector'!$E$19="",Database!$K15="",'VBMR Selector'!$E$19=Database!$K15),OR('VBMR Selector'!$E$16=$L15,'VBMR Selector'!$E$16=""),OR('VBMR Selector'!$F$27=$M15,'VBMR Selector'!$F$27=""),OR('VBMR Selector'!$F$28=$N15,'VBMR Selector'!$F$28=""),OR('VBMR Selector'!$F$29=$O15,'VBMR Selector'!$F$29=""),OR('VBMR Selector'!$F$32=$Q15,'VBMR Selector'!$F$32=""),OR('VBMR Selector'!$F$33=$R15,'VBMR Selector'!$F$33=""),OR('VBMR Selector'!$F$34=$S15,'VBMR Selector'!$F$34=""),OR('VBMR Selector'!$F$22=$U15,'VBMR Selector'!$F$22=""),OR('VBMR Selector'!$F$23=$V15,'VBMR Selector'!$F$23=""),OR('VBMR Selector'!$F$24=$W15,'VBMR Selector'!$F$24="")),TRUE,FALSE)</f>
        <v>1</v>
      </c>
      <c r="C15" s="90" t="s">
        <v>174</v>
      </c>
      <c r="D15" s="92" t="s">
        <v>6</v>
      </c>
      <c r="E15" s="91" t="s">
        <v>7</v>
      </c>
      <c r="F15" s="91" t="s">
        <v>24</v>
      </c>
      <c r="G15" s="52">
        <v>2019</v>
      </c>
      <c r="H15" s="93" t="s">
        <v>234</v>
      </c>
      <c r="I15" s="96" t="s">
        <v>52</v>
      </c>
      <c r="J15" s="102" t="s">
        <v>133</v>
      </c>
      <c r="K15" s="96" t="s">
        <v>69</v>
      </c>
      <c r="L15" s="97" t="s">
        <v>134</v>
      </c>
      <c r="M15" s="65" t="b">
        <v>1</v>
      </c>
      <c r="N15" s="65" t="b">
        <v>0</v>
      </c>
      <c r="O15" s="65" t="b">
        <v>0</v>
      </c>
      <c r="P15" s="66">
        <f t="shared" si="0"/>
        <v>1</v>
      </c>
      <c r="Q15" s="65" t="b">
        <v>0</v>
      </c>
      <c r="R15" s="65" t="b">
        <v>0</v>
      </c>
      <c r="S15" s="65" t="b">
        <v>0</v>
      </c>
      <c r="T15" s="66">
        <f t="shared" si="1"/>
        <v>0</v>
      </c>
      <c r="U15" s="64" t="b">
        <v>1</v>
      </c>
      <c r="V15" s="65" t="b">
        <v>0</v>
      </c>
      <c r="W15" s="66" t="b">
        <v>0</v>
      </c>
      <c r="X15" s="64" t="b">
        <v>1</v>
      </c>
      <c r="Y15" s="65" t="b">
        <v>0</v>
      </c>
      <c r="Z15" s="66" t="b">
        <v>0</v>
      </c>
      <c r="AA15" s="114">
        <v>12</v>
      </c>
      <c r="AB15" s="26" t="s">
        <v>217</v>
      </c>
      <c r="AC15" s="51">
        <v>1</v>
      </c>
      <c r="AD15" s="52">
        <v>0</v>
      </c>
      <c r="AE15" s="52">
        <v>0</v>
      </c>
      <c r="AF15" s="52">
        <v>0</v>
      </c>
      <c r="AG15" s="52">
        <v>0</v>
      </c>
      <c r="AH15" s="52">
        <v>0</v>
      </c>
      <c r="AI15" s="52">
        <v>0</v>
      </c>
      <c r="AJ15" s="53">
        <v>0</v>
      </c>
      <c r="AK15" s="23"/>
    </row>
    <row r="16" spans="1:37" customFormat="1" x14ac:dyDescent="0.3">
      <c r="A16" s="20" t="s">
        <v>120</v>
      </c>
      <c r="B16" s="130" t="b">
        <f>IF(AND(OR('VBMR Selector'!$E$19="",Database!$K16="",'VBMR Selector'!$E$19=Database!$K16),OR('VBMR Selector'!$E$16=$L16,'VBMR Selector'!$E$16=""),OR('VBMR Selector'!$F$27=$M16,'VBMR Selector'!$F$27=""),OR('VBMR Selector'!$F$28=$N16,'VBMR Selector'!$F$28=""),OR('VBMR Selector'!$F$29=$O16,'VBMR Selector'!$F$29=""),OR('VBMR Selector'!$F$32=$Q16,'VBMR Selector'!$F$32=""),OR('VBMR Selector'!$F$33=$R16,'VBMR Selector'!$F$33=""),OR('VBMR Selector'!$F$34=$S16,'VBMR Selector'!$F$34=""),OR('VBMR Selector'!$F$22=$U16,'VBMR Selector'!$F$22=""),OR('VBMR Selector'!$F$23=$V16,'VBMR Selector'!$F$23=""),OR('VBMR Selector'!$F$24=$W16,'VBMR Selector'!$F$24="")),TRUE,FALSE)</f>
        <v>1</v>
      </c>
      <c r="C16" s="90" t="s">
        <v>178</v>
      </c>
      <c r="D16" s="91" t="s">
        <v>8</v>
      </c>
      <c r="E16" s="91" t="s">
        <v>9</v>
      </c>
      <c r="F16" s="91" t="s">
        <v>24</v>
      </c>
      <c r="G16" s="52">
        <v>2020</v>
      </c>
      <c r="H16" s="93" t="s">
        <v>235</v>
      </c>
      <c r="I16" s="54" t="s">
        <v>52</v>
      </c>
      <c r="J16" s="95" t="s">
        <v>84</v>
      </c>
      <c r="K16" s="96"/>
      <c r="L16" s="97" t="s">
        <v>134</v>
      </c>
      <c r="M16" s="65" t="b">
        <v>1</v>
      </c>
      <c r="N16" s="65" t="b">
        <v>1</v>
      </c>
      <c r="O16" s="65" t="b">
        <v>0</v>
      </c>
      <c r="P16" s="79">
        <f t="shared" si="0"/>
        <v>2</v>
      </c>
      <c r="Q16" s="65" t="b">
        <v>1</v>
      </c>
      <c r="R16" s="65" t="b">
        <v>0</v>
      </c>
      <c r="S16" s="65" t="b">
        <v>0</v>
      </c>
      <c r="T16" s="79">
        <f t="shared" si="1"/>
        <v>1</v>
      </c>
      <c r="U16" s="64" t="b">
        <v>1</v>
      </c>
      <c r="V16" s="65" t="b">
        <v>0</v>
      </c>
      <c r="W16" s="66" t="b">
        <v>0</v>
      </c>
      <c r="X16" s="64" t="b">
        <v>1</v>
      </c>
      <c r="Y16" s="65" t="b">
        <v>0</v>
      </c>
      <c r="Z16" s="66" t="b">
        <v>0</v>
      </c>
      <c r="AA16" s="114">
        <v>12</v>
      </c>
      <c r="AB16" s="26" t="s">
        <v>217</v>
      </c>
      <c r="AC16" s="51">
        <v>0</v>
      </c>
      <c r="AD16" s="52">
        <v>4</v>
      </c>
      <c r="AE16" s="52">
        <v>4</v>
      </c>
      <c r="AF16" s="52">
        <v>0</v>
      </c>
      <c r="AG16" s="52">
        <v>1</v>
      </c>
      <c r="AH16" s="52">
        <v>0</v>
      </c>
      <c r="AI16" s="49" t="b">
        <v>1</v>
      </c>
      <c r="AJ16" s="53" t="b">
        <v>1</v>
      </c>
      <c r="AK16" s="23"/>
    </row>
    <row r="17" spans="1:37" customFormat="1" x14ac:dyDescent="0.3">
      <c r="A17" s="20" t="s">
        <v>121</v>
      </c>
      <c r="B17" s="130" t="b">
        <f>IF(AND(OR('VBMR Selector'!$E$19="",Database!$K17="",'VBMR Selector'!$E$19=Database!$K17),OR('VBMR Selector'!$E$16=$L17,'VBMR Selector'!$E$16=""),OR('VBMR Selector'!$F$27=$M17,'VBMR Selector'!$F$27=""),OR('VBMR Selector'!$F$28=$N17,'VBMR Selector'!$F$28=""),OR('VBMR Selector'!$F$29=$O17,'VBMR Selector'!$F$29=""),OR('VBMR Selector'!$F$32=$Q17,'VBMR Selector'!$F$32=""),OR('VBMR Selector'!$F$33=$R17,'VBMR Selector'!$F$33=""),OR('VBMR Selector'!$F$34=$S17,'VBMR Selector'!$F$34=""),OR('VBMR Selector'!$F$22=$U17,'VBMR Selector'!$F$22=""),OR('VBMR Selector'!$F$23=$V17,'VBMR Selector'!$F$23=""),OR('VBMR Selector'!$F$24=$W17,'VBMR Selector'!$F$24="")),TRUE,FALSE)</f>
        <v>1</v>
      </c>
      <c r="C17" s="90" t="s">
        <v>169</v>
      </c>
      <c r="D17" s="91" t="s">
        <v>12</v>
      </c>
      <c r="E17" s="91" t="s">
        <v>13</v>
      </c>
      <c r="F17" s="91" t="s">
        <v>31</v>
      </c>
      <c r="G17" s="52">
        <v>2020</v>
      </c>
      <c r="H17" s="93" t="s">
        <v>236</v>
      </c>
      <c r="I17" s="96" t="s">
        <v>52</v>
      </c>
      <c r="J17" s="102" t="s">
        <v>133</v>
      </c>
      <c r="K17" s="96" t="s">
        <v>71</v>
      </c>
      <c r="L17" s="97" t="s">
        <v>134</v>
      </c>
      <c r="M17" s="65" t="b">
        <v>1</v>
      </c>
      <c r="N17" s="65" t="b">
        <v>1</v>
      </c>
      <c r="O17" s="65" t="b">
        <v>0</v>
      </c>
      <c r="P17" s="66">
        <f t="shared" si="0"/>
        <v>2</v>
      </c>
      <c r="Q17" s="65" t="b">
        <v>0</v>
      </c>
      <c r="R17" s="65" t="b">
        <v>0</v>
      </c>
      <c r="S17" s="65" t="b">
        <v>0</v>
      </c>
      <c r="T17" s="66">
        <f t="shared" si="1"/>
        <v>0</v>
      </c>
      <c r="U17" s="64" t="b">
        <v>1</v>
      </c>
      <c r="V17" s="65" t="b">
        <v>0</v>
      </c>
      <c r="W17" s="66" t="b">
        <v>0</v>
      </c>
      <c r="X17" s="64" t="b">
        <v>1</v>
      </c>
      <c r="Y17" s="65" t="b">
        <v>0</v>
      </c>
      <c r="Z17" s="66" t="b">
        <v>0</v>
      </c>
      <c r="AA17" s="114">
        <v>11</v>
      </c>
      <c r="AB17" s="26" t="s">
        <v>217</v>
      </c>
      <c r="AC17" s="51">
        <v>1</v>
      </c>
      <c r="AD17" s="52">
        <v>2</v>
      </c>
      <c r="AE17" s="52">
        <v>0</v>
      </c>
      <c r="AF17" s="52">
        <v>0</v>
      </c>
      <c r="AG17" s="52">
        <v>0</v>
      </c>
      <c r="AH17" s="52">
        <v>0</v>
      </c>
      <c r="AI17" s="52">
        <v>0</v>
      </c>
      <c r="AJ17" s="53">
        <v>0</v>
      </c>
      <c r="AK17" s="23"/>
    </row>
    <row r="18" spans="1:37" customFormat="1" x14ac:dyDescent="0.3">
      <c r="A18" s="20" t="s">
        <v>122</v>
      </c>
      <c r="B18" s="130" t="b">
        <f>IF(AND(OR('VBMR Selector'!$E$19="",Database!$K18="",'VBMR Selector'!$E$19=Database!$K18),OR('VBMR Selector'!$E$16=$L18,'VBMR Selector'!$E$16=""),OR('VBMR Selector'!$F$27=$M18,'VBMR Selector'!$F$27=""),OR('VBMR Selector'!$F$28=$N18,'VBMR Selector'!$F$28=""),OR('VBMR Selector'!$F$29=$O18,'VBMR Selector'!$F$29=""),OR('VBMR Selector'!$F$32=$Q18,'VBMR Selector'!$F$32=""),OR('VBMR Selector'!$F$33=$R18,'VBMR Selector'!$F$33=""),OR('VBMR Selector'!$F$34=$S18,'VBMR Selector'!$F$34=""),OR('VBMR Selector'!$F$22=$U18,'VBMR Selector'!$F$22=""),OR('VBMR Selector'!$F$23=$V18,'VBMR Selector'!$F$23=""),OR('VBMR Selector'!$F$24=$W18,'VBMR Selector'!$F$24="")),TRUE,FALSE)</f>
        <v>1</v>
      </c>
      <c r="C18" s="90" t="s">
        <v>171</v>
      </c>
      <c r="D18" s="91" t="s">
        <v>23</v>
      </c>
      <c r="E18" s="91" t="s">
        <v>33</v>
      </c>
      <c r="F18" s="91" t="s">
        <v>24</v>
      </c>
      <c r="G18" s="52">
        <v>2021</v>
      </c>
      <c r="H18" s="93" t="s">
        <v>237</v>
      </c>
      <c r="I18" s="54" t="s">
        <v>52</v>
      </c>
      <c r="J18" s="95" t="s">
        <v>84</v>
      </c>
      <c r="K18" s="96"/>
      <c r="L18" s="97" t="s">
        <v>158</v>
      </c>
      <c r="M18" s="65" t="b">
        <v>1</v>
      </c>
      <c r="N18" s="65" t="b">
        <v>1</v>
      </c>
      <c r="O18" s="65" t="b">
        <v>0</v>
      </c>
      <c r="P18" s="79">
        <f t="shared" si="0"/>
        <v>2</v>
      </c>
      <c r="Q18" s="65" t="b">
        <v>0</v>
      </c>
      <c r="R18" s="65" t="b">
        <v>0</v>
      </c>
      <c r="S18" s="65" t="b">
        <v>0</v>
      </c>
      <c r="T18" s="79">
        <f t="shared" si="1"/>
        <v>0</v>
      </c>
      <c r="U18" s="64" t="b">
        <v>1</v>
      </c>
      <c r="V18" s="65" t="b">
        <v>1</v>
      </c>
      <c r="W18" s="66" t="b">
        <v>0</v>
      </c>
      <c r="X18" s="64" t="b">
        <v>1</v>
      </c>
      <c r="Y18" s="65" t="b">
        <v>0</v>
      </c>
      <c r="Z18" s="66" t="b">
        <v>0</v>
      </c>
      <c r="AA18" s="114" t="s">
        <v>98</v>
      </c>
      <c r="AB18" s="26" t="s">
        <v>218</v>
      </c>
      <c r="AC18" s="51"/>
      <c r="AD18" s="52"/>
      <c r="AE18" s="52"/>
      <c r="AF18" s="52"/>
      <c r="AG18" s="52"/>
      <c r="AH18" s="52"/>
      <c r="AI18" s="52"/>
      <c r="AJ18" s="53"/>
      <c r="AK18" s="23"/>
    </row>
    <row r="19" spans="1:37" customFormat="1" x14ac:dyDescent="0.3">
      <c r="A19" s="20" t="s">
        <v>123</v>
      </c>
      <c r="B19" s="130" t="b">
        <f>IF(AND(OR('VBMR Selector'!$E$19="",Database!$K19="",'VBMR Selector'!$E$19=Database!$K19),OR('VBMR Selector'!$E$16=$L19,'VBMR Selector'!$E$16=""),OR('VBMR Selector'!$F$27=$M19,'VBMR Selector'!$F$27=""),OR('VBMR Selector'!$F$28=$N19,'VBMR Selector'!$F$28=""),OR('VBMR Selector'!$F$29=$O19,'VBMR Selector'!$F$29=""),OR('VBMR Selector'!$F$32=$Q19,'VBMR Selector'!$F$32=""),OR('VBMR Selector'!$F$33=$R19,'VBMR Selector'!$F$33=""),OR('VBMR Selector'!$F$34=$S19,'VBMR Selector'!$F$34=""),OR('VBMR Selector'!$F$22=$U19,'VBMR Selector'!$F$22=""),OR('VBMR Selector'!$F$23=$V19,'VBMR Selector'!$F$23=""),OR('VBMR Selector'!$F$24=$W19,'VBMR Selector'!$F$24="")),TRUE,FALSE)</f>
        <v>1</v>
      </c>
      <c r="C19" s="90" t="s">
        <v>179</v>
      </c>
      <c r="D19" s="91" t="s">
        <v>27</v>
      </c>
      <c r="E19" s="91" t="s">
        <v>36</v>
      </c>
      <c r="F19" s="91" t="s">
        <v>28</v>
      </c>
      <c r="G19" s="52">
        <v>2021</v>
      </c>
      <c r="H19" s="93" t="s">
        <v>238</v>
      </c>
      <c r="I19" s="54" t="s">
        <v>52</v>
      </c>
      <c r="J19" s="95" t="s">
        <v>84</v>
      </c>
      <c r="K19" s="96"/>
      <c r="L19" s="97" t="s">
        <v>135</v>
      </c>
      <c r="M19" s="65" t="b">
        <v>0</v>
      </c>
      <c r="N19" s="65" t="b">
        <v>0</v>
      </c>
      <c r="O19" s="65" t="b">
        <v>0</v>
      </c>
      <c r="P19" s="66">
        <f t="shared" si="0"/>
        <v>0</v>
      </c>
      <c r="Q19" s="65" t="b">
        <v>1</v>
      </c>
      <c r="R19" s="65" t="b">
        <v>1</v>
      </c>
      <c r="S19" s="65" t="b">
        <v>0</v>
      </c>
      <c r="T19" s="79">
        <f t="shared" si="1"/>
        <v>2</v>
      </c>
      <c r="U19" s="64" t="b">
        <v>1</v>
      </c>
      <c r="V19" s="65" t="b">
        <v>0</v>
      </c>
      <c r="W19" s="66" t="b">
        <v>0</v>
      </c>
      <c r="X19" s="64" t="b">
        <v>1</v>
      </c>
      <c r="Y19" s="65" t="b">
        <v>0</v>
      </c>
      <c r="Z19" s="66" t="b">
        <v>0</v>
      </c>
      <c r="AA19" s="114">
        <v>14</v>
      </c>
      <c r="AB19" s="26" t="s">
        <v>217</v>
      </c>
      <c r="AC19" s="51">
        <v>0</v>
      </c>
      <c r="AD19" s="52">
        <v>0</v>
      </c>
      <c r="AE19" s="52">
        <v>0</v>
      </c>
      <c r="AF19" s="52">
        <v>0</v>
      </c>
      <c r="AG19" s="52">
        <v>0</v>
      </c>
      <c r="AH19" s="49" t="s">
        <v>79</v>
      </c>
      <c r="AI19" s="52">
        <v>0</v>
      </c>
      <c r="AJ19" s="53">
        <v>0</v>
      </c>
      <c r="AK19" s="23"/>
    </row>
    <row r="20" spans="1:37" customFormat="1" x14ac:dyDescent="0.3">
      <c r="A20" s="20" t="s">
        <v>124</v>
      </c>
      <c r="B20" s="130" t="b">
        <f>IF(AND(OR('VBMR Selector'!$E$19="",Database!$K20="",'VBMR Selector'!$E$19=Database!$K20),OR('VBMR Selector'!$E$16=$L20,'VBMR Selector'!$E$16=""),OR('VBMR Selector'!$F$27=$M20,'VBMR Selector'!$F$27=""),OR('VBMR Selector'!$F$28=$N20,'VBMR Selector'!$F$28=""),OR('VBMR Selector'!$F$29=$O20,'VBMR Selector'!$F$29=""),OR('VBMR Selector'!$F$32=$Q20,'VBMR Selector'!$F$32=""),OR('VBMR Selector'!$F$33=$R20,'VBMR Selector'!$F$33=""),OR('VBMR Selector'!$F$34=$S20,'VBMR Selector'!$F$34=""),OR('VBMR Selector'!$F$22=$U20,'VBMR Selector'!$F$22=""),OR('VBMR Selector'!$F$23=$V20,'VBMR Selector'!$F$23=""),OR('VBMR Selector'!$F$24=$W20,'VBMR Selector'!$F$24="")),TRUE,FALSE)</f>
        <v>1</v>
      </c>
      <c r="C20" s="90" t="s">
        <v>215</v>
      </c>
      <c r="D20" s="91" t="s">
        <v>25</v>
      </c>
      <c r="E20" s="91" t="s">
        <v>34</v>
      </c>
      <c r="F20" s="91" t="s">
        <v>22</v>
      </c>
      <c r="G20" s="52">
        <v>2021</v>
      </c>
      <c r="H20" s="93" t="s">
        <v>239</v>
      </c>
      <c r="I20" s="100" t="s">
        <v>52</v>
      </c>
      <c r="J20" s="102" t="s">
        <v>133</v>
      </c>
      <c r="K20" s="96" t="s">
        <v>85</v>
      </c>
      <c r="L20" s="97" t="s">
        <v>134</v>
      </c>
      <c r="M20" s="68" t="b">
        <v>1</v>
      </c>
      <c r="N20" s="68" t="b">
        <v>0</v>
      </c>
      <c r="O20" s="68" t="b">
        <v>0</v>
      </c>
      <c r="P20" s="66">
        <f t="shared" si="0"/>
        <v>1</v>
      </c>
      <c r="Q20" s="68" t="b">
        <v>0</v>
      </c>
      <c r="R20" s="68" t="b">
        <v>1</v>
      </c>
      <c r="S20" s="68" t="b">
        <v>1</v>
      </c>
      <c r="T20" s="79">
        <f t="shared" si="1"/>
        <v>2</v>
      </c>
      <c r="U20" s="64" t="b">
        <v>1</v>
      </c>
      <c r="V20" s="65" t="b">
        <v>0</v>
      </c>
      <c r="W20" s="66" t="b">
        <v>0</v>
      </c>
      <c r="X20" s="64" t="b">
        <v>1</v>
      </c>
      <c r="Y20" s="65" t="b">
        <v>0</v>
      </c>
      <c r="Z20" s="66" t="b">
        <v>0</v>
      </c>
      <c r="AA20" s="114">
        <v>10</v>
      </c>
      <c r="AB20" s="26" t="s">
        <v>217</v>
      </c>
      <c r="AC20" s="51">
        <v>0</v>
      </c>
      <c r="AD20" s="52">
        <v>5</v>
      </c>
      <c r="AE20" s="52">
        <v>1</v>
      </c>
      <c r="AF20" s="52">
        <v>0</v>
      </c>
      <c r="AG20" s="52">
        <v>0</v>
      </c>
      <c r="AH20" s="52">
        <v>0</v>
      </c>
      <c r="AI20" s="52">
        <v>0</v>
      </c>
      <c r="AJ20" s="53">
        <v>0</v>
      </c>
      <c r="AK20" s="23"/>
    </row>
    <row r="21" spans="1:37" customFormat="1" x14ac:dyDescent="0.3">
      <c r="A21" s="20" t="s">
        <v>125</v>
      </c>
      <c r="B21" s="130" t="b">
        <f>IF(AND(OR('VBMR Selector'!$E$19="",Database!$K21="",'VBMR Selector'!$E$19=Database!$K21),OR('VBMR Selector'!$E$16=$L21,'VBMR Selector'!$E$16=""),OR('VBMR Selector'!$F$27=$M21,'VBMR Selector'!$F$27=""),OR('VBMR Selector'!$F$28=$N21,'VBMR Selector'!$F$28=""),OR('VBMR Selector'!$F$29=$O21,'VBMR Selector'!$F$29=""),OR('VBMR Selector'!$F$32=$Q21,'VBMR Selector'!$F$32=""),OR('VBMR Selector'!$F$33=$R21,'VBMR Selector'!$F$33=""),OR('VBMR Selector'!$F$34=$S21,'VBMR Selector'!$F$34=""),OR('VBMR Selector'!$F$22=$U21,'VBMR Selector'!$F$22=""),OR('VBMR Selector'!$F$23=$V21,'VBMR Selector'!$F$23=""),OR('VBMR Selector'!$F$24=$W21,'VBMR Selector'!$F$24="")),TRUE,FALSE)</f>
        <v>1</v>
      </c>
      <c r="C21" s="90" t="s">
        <v>173</v>
      </c>
      <c r="D21" s="91" t="s">
        <v>29</v>
      </c>
      <c r="E21" s="91" t="s">
        <v>37</v>
      </c>
      <c r="F21" s="91" t="s">
        <v>30</v>
      </c>
      <c r="G21" s="52">
        <v>2021</v>
      </c>
      <c r="H21" s="93" t="s">
        <v>240</v>
      </c>
      <c r="I21" s="54" t="s">
        <v>52</v>
      </c>
      <c r="J21" s="102" t="s">
        <v>133</v>
      </c>
      <c r="K21" s="96" t="s">
        <v>298</v>
      </c>
      <c r="L21" s="97" t="s">
        <v>134</v>
      </c>
      <c r="M21" s="65" t="b">
        <v>1</v>
      </c>
      <c r="N21" s="65" t="b">
        <v>0</v>
      </c>
      <c r="O21" s="65" t="b">
        <v>0</v>
      </c>
      <c r="P21" s="66">
        <f t="shared" si="0"/>
        <v>1</v>
      </c>
      <c r="Q21" s="65" t="b">
        <v>0</v>
      </c>
      <c r="R21" s="65" t="b">
        <v>0</v>
      </c>
      <c r="S21" s="65" t="b">
        <v>0</v>
      </c>
      <c r="T21" s="66">
        <f t="shared" si="1"/>
        <v>0</v>
      </c>
      <c r="U21" s="64" t="b">
        <v>1</v>
      </c>
      <c r="V21" s="65" t="b">
        <v>0</v>
      </c>
      <c r="W21" s="66" t="b">
        <v>0</v>
      </c>
      <c r="X21" s="64" t="b">
        <v>1</v>
      </c>
      <c r="Y21" s="65" t="b">
        <v>0</v>
      </c>
      <c r="Z21" s="66" t="b">
        <v>0</v>
      </c>
      <c r="AA21" s="114">
        <v>12</v>
      </c>
      <c r="AB21" s="26" t="s">
        <v>217</v>
      </c>
      <c r="AC21" s="51">
        <v>1</v>
      </c>
      <c r="AD21" s="52">
        <v>0</v>
      </c>
      <c r="AE21" s="52">
        <v>2</v>
      </c>
      <c r="AF21" s="52">
        <v>0</v>
      </c>
      <c r="AG21" s="52">
        <v>0</v>
      </c>
      <c r="AH21" s="52">
        <v>0</v>
      </c>
      <c r="AI21" s="52">
        <v>0</v>
      </c>
      <c r="AJ21" s="53" t="b">
        <v>1</v>
      </c>
      <c r="AK21" s="23"/>
    </row>
    <row r="22" spans="1:37" customFormat="1" x14ac:dyDescent="0.3">
      <c r="A22" s="20" t="s">
        <v>126</v>
      </c>
      <c r="B22" s="130" t="b">
        <f>IF(AND(OR('VBMR Selector'!$E$19="",Database!$K22="",'VBMR Selector'!$E$19=Database!$K22),OR('VBMR Selector'!$E$16=$L22,'VBMR Selector'!$E$16=""),OR('VBMR Selector'!$F$27=$M22,'VBMR Selector'!$F$27=""),OR('VBMR Selector'!$F$28=$N22,'VBMR Selector'!$F$28=""),OR('VBMR Selector'!$F$29=$O22,'VBMR Selector'!$F$29=""),OR('VBMR Selector'!$F$32=$Q22,'VBMR Selector'!$F$32=""),OR('VBMR Selector'!$F$33=$R22,'VBMR Selector'!$F$33=""),OR('VBMR Selector'!$F$34=$S22,'VBMR Selector'!$F$34=""),OR('VBMR Selector'!$F$22=$U22,'VBMR Selector'!$F$22=""),OR('VBMR Selector'!$F$23=$V22,'VBMR Selector'!$F$23=""),OR('VBMR Selector'!$F$24=$W22,'VBMR Selector'!$F$24="")),TRUE,FALSE)</f>
        <v>1</v>
      </c>
      <c r="C22" s="90" t="s">
        <v>172</v>
      </c>
      <c r="D22" s="91" t="s">
        <v>16</v>
      </c>
      <c r="E22" s="91" t="s">
        <v>17</v>
      </c>
      <c r="F22" s="91" t="s">
        <v>20</v>
      </c>
      <c r="G22" s="52">
        <v>2021</v>
      </c>
      <c r="H22" s="93" t="s">
        <v>241</v>
      </c>
      <c r="I22" s="54" t="s">
        <v>52</v>
      </c>
      <c r="J22" s="95" t="s">
        <v>84</v>
      </c>
      <c r="K22" s="96"/>
      <c r="L22" s="97" t="s">
        <v>134</v>
      </c>
      <c r="M22" s="65" t="b">
        <v>1</v>
      </c>
      <c r="N22" s="65" t="b">
        <v>0</v>
      </c>
      <c r="O22" s="65" t="b">
        <v>0</v>
      </c>
      <c r="P22" s="66">
        <f t="shared" si="0"/>
        <v>1</v>
      </c>
      <c r="Q22" s="65" t="b">
        <v>0</v>
      </c>
      <c r="R22" s="65" t="b">
        <v>1</v>
      </c>
      <c r="S22" s="65" t="b">
        <v>1</v>
      </c>
      <c r="T22" s="66">
        <f t="shared" si="1"/>
        <v>2</v>
      </c>
      <c r="U22" s="64" t="b">
        <v>1</v>
      </c>
      <c r="V22" s="65" t="b">
        <v>0</v>
      </c>
      <c r="W22" s="66" t="b">
        <v>0</v>
      </c>
      <c r="X22" s="64" t="b">
        <v>1</v>
      </c>
      <c r="Y22" s="65" t="b">
        <v>0</v>
      </c>
      <c r="Z22" s="66" t="b">
        <v>0</v>
      </c>
      <c r="AA22" s="114">
        <v>8</v>
      </c>
      <c r="AB22" s="26" t="s">
        <v>220</v>
      </c>
      <c r="AC22" s="51"/>
      <c r="AD22" s="52"/>
      <c r="AE22" s="52"/>
      <c r="AF22" s="52"/>
      <c r="AG22" s="52"/>
      <c r="AH22" s="52"/>
      <c r="AI22" s="52"/>
      <c r="AJ22" s="53"/>
      <c r="AK22" s="23"/>
    </row>
    <row r="23" spans="1:37" customFormat="1" x14ac:dyDescent="0.3">
      <c r="A23" s="20" t="s">
        <v>127</v>
      </c>
      <c r="B23" s="130" t="b">
        <f>IF(AND(OR('VBMR Selector'!$E$19="",Database!$K23="",'VBMR Selector'!$E$19=Database!$K23),OR('VBMR Selector'!$E$16=$L23,'VBMR Selector'!$E$16=""),OR('VBMR Selector'!$F$27=$M23,'VBMR Selector'!$F$27=""),OR('VBMR Selector'!$F$28=$N23,'VBMR Selector'!$F$28=""),OR('VBMR Selector'!$F$29=$O23,'VBMR Selector'!$F$29=""),OR('VBMR Selector'!$F$32=$Q23,'VBMR Selector'!$F$32=""),OR('VBMR Selector'!$F$33=$R23,'VBMR Selector'!$F$33=""),OR('VBMR Selector'!$F$34=$S23,'VBMR Selector'!$F$34=""),OR('VBMR Selector'!$F$22=$U23,'VBMR Selector'!$F$22=""),OR('VBMR Selector'!$F$23=$V23,'VBMR Selector'!$F$23=""),OR('VBMR Selector'!$F$24=$W23,'VBMR Selector'!$F$24="")),TRUE,FALSE)</f>
        <v>1</v>
      </c>
      <c r="C23" s="90" t="s">
        <v>175</v>
      </c>
      <c r="D23" s="91" t="s">
        <v>10</v>
      </c>
      <c r="E23" s="91" t="s">
        <v>11</v>
      </c>
      <c r="F23" s="91" t="s">
        <v>21</v>
      </c>
      <c r="G23" s="52">
        <v>2021</v>
      </c>
      <c r="H23" s="93" t="s">
        <v>242</v>
      </c>
      <c r="I23" s="54" t="s">
        <v>52</v>
      </c>
      <c r="J23" s="101" t="s">
        <v>84</v>
      </c>
      <c r="K23" s="96"/>
      <c r="L23" s="97" t="s">
        <v>134</v>
      </c>
      <c r="M23" s="65" t="b">
        <v>1</v>
      </c>
      <c r="N23" s="65" t="b">
        <v>0</v>
      </c>
      <c r="O23" s="65" t="b">
        <v>0</v>
      </c>
      <c r="P23" s="66">
        <f t="shared" si="0"/>
        <v>1</v>
      </c>
      <c r="Q23" s="65" t="b">
        <v>0</v>
      </c>
      <c r="R23" s="65" t="b">
        <v>0</v>
      </c>
      <c r="S23" s="65" t="b">
        <v>0</v>
      </c>
      <c r="T23" s="66">
        <f t="shared" si="1"/>
        <v>0</v>
      </c>
      <c r="U23" s="64" t="b">
        <v>1</v>
      </c>
      <c r="V23" s="65" t="b">
        <v>0</v>
      </c>
      <c r="W23" s="66" t="b">
        <v>0</v>
      </c>
      <c r="X23" s="64" t="b">
        <v>1</v>
      </c>
      <c r="Y23" s="65" t="b">
        <v>0</v>
      </c>
      <c r="Z23" s="66" t="b">
        <v>0</v>
      </c>
      <c r="AA23" s="114">
        <v>9</v>
      </c>
      <c r="AB23" s="26" t="s">
        <v>217</v>
      </c>
      <c r="AC23" s="51">
        <v>1</v>
      </c>
      <c r="AD23" s="52">
        <v>0</v>
      </c>
      <c r="AE23" s="52">
        <v>0</v>
      </c>
      <c r="AF23" s="52">
        <v>0</v>
      </c>
      <c r="AG23" s="52">
        <v>0</v>
      </c>
      <c r="AH23" s="52">
        <v>0</v>
      </c>
      <c r="AI23" s="52">
        <v>0</v>
      </c>
      <c r="AJ23" s="53">
        <v>0</v>
      </c>
      <c r="AK23" s="23"/>
    </row>
    <row r="24" spans="1:37" customFormat="1" x14ac:dyDescent="0.3">
      <c r="A24" s="20" t="s">
        <v>128</v>
      </c>
      <c r="B24" s="130" t="b">
        <f>IF(AND(OR('VBMR Selector'!$E$19="",Database!$K24="",'VBMR Selector'!$E$19=Database!$K24),OR('VBMR Selector'!$E$16=$L24,'VBMR Selector'!$E$16=""),OR('VBMR Selector'!$F$27=$M24,'VBMR Selector'!$F$27=""),OR('VBMR Selector'!$F$28=$N24,'VBMR Selector'!$F$28=""),OR('VBMR Selector'!$F$29=$O24,'VBMR Selector'!$F$29=""),OR('VBMR Selector'!$F$32=$Q24,'VBMR Selector'!$F$32=""),OR('VBMR Selector'!$F$33=$R24,'VBMR Selector'!$F$33=""),OR('VBMR Selector'!$F$34=$S24,'VBMR Selector'!$F$34=""),OR('VBMR Selector'!$F$22=$U24,'VBMR Selector'!$F$22=""),OR('VBMR Selector'!$F$23=$V24,'VBMR Selector'!$F$23=""),OR('VBMR Selector'!$F$24=$W24,'VBMR Selector'!$F$24="")),TRUE,FALSE)</f>
        <v>1</v>
      </c>
      <c r="C24" s="90" t="s">
        <v>176</v>
      </c>
      <c r="D24" s="91" t="s">
        <v>26</v>
      </c>
      <c r="E24" s="91" t="s">
        <v>35</v>
      </c>
      <c r="F24" s="91" t="s">
        <v>24</v>
      </c>
      <c r="G24" s="52">
        <v>2021</v>
      </c>
      <c r="H24" s="93" t="s">
        <v>243</v>
      </c>
      <c r="I24" s="54" t="s">
        <v>52</v>
      </c>
      <c r="J24" s="101" t="s">
        <v>133</v>
      </c>
      <c r="K24" s="96" t="s">
        <v>85</v>
      </c>
      <c r="L24" s="97" t="s">
        <v>134</v>
      </c>
      <c r="M24" s="65" t="b">
        <v>1</v>
      </c>
      <c r="N24" s="65" t="b">
        <v>1</v>
      </c>
      <c r="O24" s="65" t="b">
        <v>0</v>
      </c>
      <c r="P24" s="66">
        <f t="shared" si="0"/>
        <v>2</v>
      </c>
      <c r="Q24" s="65" t="b">
        <v>1</v>
      </c>
      <c r="R24" s="65" t="b">
        <v>0</v>
      </c>
      <c r="S24" s="65" t="b">
        <v>0</v>
      </c>
      <c r="T24" s="66">
        <f t="shared" si="1"/>
        <v>1</v>
      </c>
      <c r="U24" s="64" t="b">
        <v>1</v>
      </c>
      <c r="V24" s="65" t="b">
        <v>0</v>
      </c>
      <c r="W24" s="66" t="b">
        <v>0</v>
      </c>
      <c r="X24" s="64" t="b">
        <v>1</v>
      </c>
      <c r="Y24" s="65" t="b">
        <v>0</v>
      </c>
      <c r="Z24" s="66" t="b">
        <v>0</v>
      </c>
      <c r="AA24" s="114">
        <v>12</v>
      </c>
      <c r="AB24" s="26" t="s">
        <v>217</v>
      </c>
      <c r="AC24" s="51">
        <v>1</v>
      </c>
      <c r="AD24" s="52">
        <v>1</v>
      </c>
      <c r="AE24" s="52">
        <v>3</v>
      </c>
      <c r="AF24" s="52">
        <v>2</v>
      </c>
      <c r="AG24" s="52">
        <v>0</v>
      </c>
      <c r="AH24" s="52">
        <v>0</v>
      </c>
      <c r="AI24" s="52">
        <v>0</v>
      </c>
      <c r="AJ24" s="53" t="b">
        <v>1</v>
      </c>
      <c r="AK24" s="23"/>
    </row>
    <row r="25" spans="1:37" customFormat="1" x14ac:dyDescent="0.3">
      <c r="A25" s="21" t="s">
        <v>199</v>
      </c>
      <c r="B25" s="130" t="b">
        <f>IF(AND(OR('VBMR Selector'!$E$19="",Database!$K25="",'VBMR Selector'!$E$19=Database!$K25),OR('VBMR Selector'!$E$16=$L25,'VBMR Selector'!$E$16=""),OR('VBMR Selector'!$F$27=$M25,'VBMR Selector'!$F$27=""),OR('VBMR Selector'!$F$28=$N25,'VBMR Selector'!$F$28=""),OR('VBMR Selector'!$F$29=$O25,'VBMR Selector'!$F$29=""),OR('VBMR Selector'!$F$32=$Q25,'VBMR Selector'!$F$32=""),OR('VBMR Selector'!$F$33=$R25,'VBMR Selector'!$F$33=""),OR('VBMR Selector'!$F$34=$S25,'VBMR Selector'!$F$34=""),OR('VBMR Selector'!$F$22=$U25,'VBMR Selector'!$F$22=""),OR('VBMR Selector'!$F$23=$V25,'VBMR Selector'!$F$23=""),OR('VBMR Selector'!$F$24=$W25,'VBMR Selector'!$F$24="")),TRUE,FALSE)</f>
        <v>1</v>
      </c>
      <c r="C25" s="90" t="s">
        <v>181</v>
      </c>
      <c r="D25" s="91" t="s">
        <v>91</v>
      </c>
      <c r="E25" s="91" t="s">
        <v>92</v>
      </c>
      <c r="F25" s="99" t="s">
        <v>65</v>
      </c>
      <c r="G25" s="52">
        <v>2015</v>
      </c>
      <c r="H25" s="93" t="s">
        <v>244</v>
      </c>
      <c r="I25" s="94" t="s">
        <v>52</v>
      </c>
      <c r="J25" s="102" t="s">
        <v>84</v>
      </c>
      <c r="K25" s="103"/>
      <c r="L25" s="97" t="s">
        <v>158</v>
      </c>
      <c r="M25" s="65" t="b">
        <v>0</v>
      </c>
      <c r="N25" s="65" t="b">
        <v>0</v>
      </c>
      <c r="O25" s="65" t="b">
        <v>1</v>
      </c>
      <c r="P25" s="79">
        <f>COUNTIF(M25:O25,TRUE)</f>
        <v>1</v>
      </c>
      <c r="Q25" s="65" t="b">
        <v>0</v>
      </c>
      <c r="R25" s="65" t="b">
        <v>0</v>
      </c>
      <c r="S25" s="65" t="b">
        <v>0</v>
      </c>
      <c r="T25" s="79">
        <f>COUNTIF(Q25:S25,TRUE)</f>
        <v>0</v>
      </c>
      <c r="U25" s="64" t="b">
        <v>1</v>
      </c>
      <c r="V25" s="65" t="b">
        <v>0</v>
      </c>
      <c r="W25" s="66" t="b">
        <v>0</v>
      </c>
      <c r="X25" s="64" t="b">
        <v>1</v>
      </c>
      <c r="Y25" s="65" t="b">
        <v>0</v>
      </c>
      <c r="Z25" s="66" t="b">
        <v>0</v>
      </c>
      <c r="AA25" s="114">
        <v>18</v>
      </c>
      <c r="AB25" s="26" t="s">
        <v>217</v>
      </c>
      <c r="AC25" s="51">
        <v>4</v>
      </c>
      <c r="AD25" s="52">
        <v>3</v>
      </c>
      <c r="AE25" s="52">
        <v>3</v>
      </c>
      <c r="AF25" s="52">
        <v>0</v>
      </c>
      <c r="AG25" s="52">
        <v>0</v>
      </c>
      <c r="AH25" s="52">
        <v>0</v>
      </c>
      <c r="AI25" s="52">
        <v>0</v>
      </c>
      <c r="AJ25" s="54" t="b">
        <v>1</v>
      </c>
      <c r="AK25" s="23"/>
    </row>
    <row r="26" spans="1:37" customFormat="1" x14ac:dyDescent="0.3">
      <c r="A26" s="21" t="s">
        <v>200</v>
      </c>
      <c r="B26" s="130" t="b">
        <f>IF(AND(OR('VBMR Selector'!$E$19="",Database!$K26="",'VBMR Selector'!$E$19=Database!$K26),OR('VBMR Selector'!$E$16=$L26,'VBMR Selector'!$E$16=""),OR('VBMR Selector'!$F$27=$M26,'VBMR Selector'!$F$27=""),OR('VBMR Selector'!$F$28=$N26,'VBMR Selector'!$F$28=""),OR('VBMR Selector'!$F$29=$O26,'VBMR Selector'!$F$29=""),OR('VBMR Selector'!$F$32=$Q26,'VBMR Selector'!$F$32=""),OR('VBMR Selector'!$F$33=$R26,'VBMR Selector'!$F$33=""),OR('VBMR Selector'!$F$34=$S26,'VBMR Selector'!$F$34=""),OR('VBMR Selector'!$F$22=$U26,'VBMR Selector'!$F$22=""),OR('VBMR Selector'!$F$23=$V26,'VBMR Selector'!$F$23=""),OR('VBMR Selector'!$F$24=$W26,'VBMR Selector'!$F$24="")),TRUE,FALSE)</f>
        <v>1</v>
      </c>
      <c r="C26" s="90" t="s">
        <v>86</v>
      </c>
      <c r="D26" s="99" t="s">
        <v>65</v>
      </c>
      <c r="E26" s="91" t="s">
        <v>80</v>
      </c>
      <c r="F26" s="92" t="s">
        <v>65</v>
      </c>
      <c r="G26" s="52">
        <v>2016</v>
      </c>
      <c r="H26" s="93" t="s">
        <v>245</v>
      </c>
      <c r="I26" s="54" t="s">
        <v>56</v>
      </c>
      <c r="J26" s="102" t="s">
        <v>84</v>
      </c>
      <c r="K26" s="103"/>
      <c r="L26" s="97" t="s">
        <v>134</v>
      </c>
      <c r="M26" s="65" t="b">
        <v>1</v>
      </c>
      <c r="N26" s="65" t="b">
        <v>1</v>
      </c>
      <c r="O26" s="65" t="b">
        <v>0</v>
      </c>
      <c r="P26" s="79">
        <f>COUNTIF(M26:O26,TRUE)</f>
        <v>2</v>
      </c>
      <c r="Q26" s="65" t="b">
        <v>1</v>
      </c>
      <c r="R26" s="65" t="b">
        <v>0</v>
      </c>
      <c r="S26" s="65" t="b">
        <v>1</v>
      </c>
      <c r="T26" s="79">
        <f>COUNTIF(Q26:S26,TRUE)</f>
        <v>2</v>
      </c>
      <c r="U26" s="64" t="b">
        <v>1</v>
      </c>
      <c r="V26" s="65" t="b">
        <v>0</v>
      </c>
      <c r="W26" s="66" t="b">
        <v>0</v>
      </c>
      <c r="X26" s="64" t="b">
        <v>1</v>
      </c>
      <c r="Y26" s="65" t="b">
        <v>0</v>
      </c>
      <c r="Z26" s="66" t="b">
        <v>0</v>
      </c>
      <c r="AA26" s="114">
        <v>13</v>
      </c>
      <c r="AB26" s="26" t="s">
        <v>217</v>
      </c>
      <c r="AC26" s="51">
        <v>2</v>
      </c>
      <c r="AD26" s="52">
        <v>3</v>
      </c>
      <c r="AE26" s="52">
        <v>2</v>
      </c>
      <c r="AF26" s="52">
        <v>0</v>
      </c>
      <c r="AG26" s="52">
        <v>0</v>
      </c>
      <c r="AH26" s="52">
        <v>0</v>
      </c>
      <c r="AI26" s="52">
        <v>0</v>
      </c>
      <c r="AJ26" s="53">
        <v>0</v>
      </c>
      <c r="AK26" s="23"/>
    </row>
    <row r="27" spans="1:37" customFormat="1" x14ac:dyDescent="0.3">
      <c r="A27" s="21" t="s">
        <v>202</v>
      </c>
      <c r="B27" s="130" t="b">
        <f>IF(AND(OR('VBMR Selector'!$E$19="",Database!$K27="",'VBMR Selector'!$E$19=Database!$K27),OR('VBMR Selector'!$E$16=$L27,'VBMR Selector'!$E$16=""),OR('VBMR Selector'!$F$27=$M27,'VBMR Selector'!$F$27=""),OR('VBMR Selector'!$F$28=$N27,'VBMR Selector'!$F$28=""),OR('VBMR Selector'!$F$29=$O27,'VBMR Selector'!$F$29=""),OR('VBMR Selector'!$F$32=$Q27,'VBMR Selector'!$F$32=""),OR('VBMR Selector'!$F$33=$R27,'VBMR Selector'!$F$33=""),OR('VBMR Selector'!$F$34=$S27,'VBMR Selector'!$F$34=""),OR('VBMR Selector'!$F$22=$U27,'VBMR Selector'!$F$22=""),OR('VBMR Selector'!$F$23=$V27,'VBMR Selector'!$F$23=""),OR('VBMR Selector'!$F$24=$W27,'VBMR Selector'!$F$24="")),TRUE,FALSE)</f>
        <v>1</v>
      </c>
      <c r="C27" s="90" t="s">
        <v>87</v>
      </c>
      <c r="D27" s="99" t="s">
        <v>65</v>
      </c>
      <c r="E27" s="92" t="s">
        <v>192</v>
      </c>
      <c r="F27" s="92" t="s">
        <v>65</v>
      </c>
      <c r="G27" s="52">
        <v>2018</v>
      </c>
      <c r="H27" s="93" t="s">
        <v>247</v>
      </c>
      <c r="I27" s="94" t="s">
        <v>53</v>
      </c>
      <c r="J27" s="102" t="s">
        <v>84</v>
      </c>
      <c r="K27" s="103"/>
      <c r="L27" s="97" t="s">
        <v>134</v>
      </c>
      <c r="M27" s="65" t="b">
        <v>1</v>
      </c>
      <c r="N27" s="65" t="b">
        <v>1</v>
      </c>
      <c r="O27" s="65" t="b">
        <v>0</v>
      </c>
      <c r="P27" s="79">
        <f>COUNTIF(M27:O27,TRUE)</f>
        <v>2</v>
      </c>
      <c r="Q27" s="65" t="b">
        <v>0</v>
      </c>
      <c r="R27" s="65" t="b">
        <v>0</v>
      </c>
      <c r="S27" s="65" t="b">
        <v>0</v>
      </c>
      <c r="T27" s="79">
        <f>COUNTIF(Q27:S27,TRUE)</f>
        <v>0</v>
      </c>
      <c r="U27" s="64" t="b">
        <v>1</v>
      </c>
      <c r="V27" s="65" t="b">
        <v>0</v>
      </c>
      <c r="W27" s="66" t="b">
        <v>0</v>
      </c>
      <c r="X27" s="64" t="b">
        <v>1</v>
      </c>
      <c r="Y27" s="65" t="b">
        <v>0</v>
      </c>
      <c r="Z27" s="66" t="b">
        <v>0</v>
      </c>
      <c r="AA27" s="114">
        <v>7</v>
      </c>
      <c r="AB27" s="26" t="s">
        <v>217</v>
      </c>
      <c r="AC27" s="51">
        <v>0</v>
      </c>
      <c r="AD27" s="52">
        <v>0</v>
      </c>
      <c r="AE27" s="52">
        <v>3</v>
      </c>
      <c r="AF27" s="52">
        <v>3</v>
      </c>
      <c r="AG27" s="52">
        <v>2</v>
      </c>
      <c r="AH27" s="52">
        <v>0</v>
      </c>
      <c r="AI27" s="52" t="b">
        <v>1</v>
      </c>
      <c r="AJ27" s="53" t="b">
        <v>1</v>
      </c>
      <c r="AK27" s="23"/>
    </row>
    <row r="28" spans="1:37" customFormat="1" x14ac:dyDescent="0.3">
      <c r="A28" s="21" t="s">
        <v>203</v>
      </c>
      <c r="B28" s="130" t="b">
        <f>IF(AND(OR('VBMR Selector'!$E$19="",Database!$K28="",'VBMR Selector'!$E$19=Database!$K28),OR('VBMR Selector'!$E$16=$L28,'VBMR Selector'!$E$16=""),OR('VBMR Selector'!$F$27=$M28,'VBMR Selector'!$F$27=""),OR('VBMR Selector'!$F$28=$N28,'VBMR Selector'!$F$28=""),OR('VBMR Selector'!$F$29=$O28,'VBMR Selector'!$F$29=""),OR('VBMR Selector'!$F$32=$Q28,'VBMR Selector'!$F$32=""),OR('VBMR Selector'!$F$33=$R28,'VBMR Selector'!$F$33=""),OR('VBMR Selector'!$F$34=$S28,'VBMR Selector'!$F$34=""),OR('VBMR Selector'!$F$22=$U28,'VBMR Selector'!$F$22=""),OR('VBMR Selector'!$F$23=$V28,'VBMR Selector'!$F$23=""),OR('VBMR Selector'!$F$24=$W28,'VBMR Selector'!$F$24="")),TRUE,FALSE)</f>
        <v>1</v>
      </c>
      <c r="C28" s="90" t="s">
        <v>191</v>
      </c>
      <c r="D28" s="92" t="s">
        <v>189</v>
      </c>
      <c r="E28" s="92" t="s">
        <v>190</v>
      </c>
      <c r="F28" s="92" t="s">
        <v>65</v>
      </c>
      <c r="G28" s="52">
        <v>2018</v>
      </c>
      <c r="H28" s="93" t="s">
        <v>248</v>
      </c>
      <c r="I28" s="94" t="s">
        <v>52</v>
      </c>
      <c r="J28" s="102" t="s">
        <v>84</v>
      </c>
      <c r="K28" s="96"/>
      <c r="L28" s="104" t="s">
        <v>134</v>
      </c>
      <c r="M28" s="76" t="b">
        <v>0</v>
      </c>
      <c r="N28" s="76" t="b">
        <v>0</v>
      </c>
      <c r="O28" s="76" t="b">
        <v>0</v>
      </c>
      <c r="P28" s="66">
        <f>COUNTIF(M28:O28,TRUE)</f>
        <v>0</v>
      </c>
      <c r="Q28" s="76" t="b">
        <v>1</v>
      </c>
      <c r="R28" s="76" t="b">
        <v>0</v>
      </c>
      <c r="S28" s="76" t="b">
        <v>0</v>
      </c>
      <c r="T28" s="66">
        <f>COUNTIF(Q28:S28,TRUE)</f>
        <v>1</v>
      </c>
      <c r="U28" s="67" t="b">
        <v>1</v>
      </c>
      <c r="V28" s="76" t="b">
        <v>0</v>
      </c>
      <c r="W28" s="69" t="b">
        <v>0</v>
      </c>
      <c r="X28" s="64" t="b">
        <v>1</v>
      </c>
      <c r="Y28" s="65" t="b">
        <v>0</v>
      </c>
      <c r="Z28" s="66" t="b">
        <v>0</v>
      </c>
      <c r="AA28" s="26">
        <v>12</v>
      </c>
      <c r="AB28" s="26" t="s">
        <v>220</v>
      </c>
      <c r="AC28" s="51"/>
      <c r="AD28" s="52"/>
      <c r="AE28" s="52"/>
      <c r="AF28" s="52"/>
      <c r="AG28" s="52"/>
      <c r="AH28" s="52"/>
      <c r="AI28" s="52"/>
      <c r="AJ28" s="53"/>
      <c r="AK28" s="23"/>
    </row>
    <row r="29" spans="1:37" customFormat="1" x14ac:dyDescent="0.3">
      <c r="A29" s="21" t="s">
        <v>204</v>
      </c>
      <c r="B29" s="130" t="b">
        <f>IF(AND(OR('VBMR Selector'!$E$19="",Database!$K29="",'VBMR Selector'!$E$19=Database!$K29),OR('VBMR Selector'!$E$16=$L29,'VBMR Selector'!$E$16=""),OR('VBMR Selector'!$F$27=$M29,'VBMR Selector'!$F$27=""),OR('VBMR Selector'!$F$28=$N29,'VBMR Selector'!$F$28=""),OR('VBMR Selector'!$F$29=$O29,'VBMR Selector'!$F$29=""),OR('VBMR Selector'!$F$32=$Q29,'VBMR Selector'!$F$32=""),OR('VBMR Selector'!$F$33=$R29,'VBMR Selector'!$F$33=""),OR('VBMR Selector'!$F$34=$S29,'VBMR Selector'!$F$34=""),OR('VBMR Selector'!$F$22=$U29,'VBMR Selector'!$F$22=""),OR('VBMR Selector'!$F$23=$V29,'VBMR Selector'!$F$23=""),OR('VBMR Selector'!$F$24=$W29,'VBMR Selector'!$F$24="")),TRUE,FALSE)</f>
        <v>1</v>
      </c>
      <c r="C29" s="90" t="s">
        <v>82</v>
      </c>
      <c r="D29" s="92" t="s">
        <v>65</v>
      </c>
      <c r="E29" s="92" t="s">
        <v>83</v>
      </c>
      <c r="F29" s="92" t="s">
        <v>65</v>
      </c>
      <c r="G29" s="52">
        <v>2019</v>
      </c>
      <c r="H29" s="93" t="s">
        <v>252</v>
      </c>
      <c r="I29" s="54" t="s">
        <v>56</v>
      </c>
      <c r="J29" s="95" t="s">
        <v>84</v>
      </c>
      <c r="K29" s="96"/>
      <c r="L29" s="97" t="s">
        <v>134</v>
      </c>
      <c r="M29" s="65" t="b">
        <v>0</v>
      </c>
      <c r="N29" s="65" t="b">
        <v>0</v>
      </c>
      <c r="O29" s="65" t="b">
        <v>0</v>
      </c>
      <c r="P29" s="66">
        <f t="shared" si="0"/>
        <v>0</v>
      </c>
      <c r="Q29" s="65" t="b">
        <v>1</v>
      </c>
      <c r="R29" s="65" t="b">
        <v>0</v>
      </c>
      <c r="S29" s="65" t="b">
        <v>0</v>
      </c>
      <c r="T29" s="66">
        <f t="shared" si="1"/>
        <v>1</v>
      </c>
      <c r="U29" s="64" t="b">
        <v>1</v>
      </c>
      <c r="V29" s="65" t="b">
        <v>0</v>
      </c>
      <c r="W29" s="66" t="b">
        <v>0</v>
      </c>
      <c r="X29" s="64" t="b">
        <v>1</v>
      </c>
      <c r="Y29" s="65" t="b">
        <v>0</v>
      </c>
      <c r="Z29" s="66" t="b">
        <v>0</v>
      </c>
      <c r="AA29" s="114">
        <v>10</v>
      </c>
      <c r="AB29" s="26" t="s">
        <v>217</v>
      </c>
      <c r="AC29" s="51">
        <v>1</v>
      </c>
      <c r="AD29" s="52">
        <v>1</v>
      </c>
      <c r="AE29" s="52">
        <v>1</v>
      </c>
      <c r="AF29" s="52">
        <v>1</v>
      </c>
      <c r="AG29" s="52">
        <v>0</v>
      </c>
      <c r="AH29" s="52">
        <v>0</v>
      </c>
      <c r="AI29" s="52">
        <v>0</v>
      </c>
      <c r="AJ29" s="53" t="b">
        <v>1</v>
      </c>
      <c r="AK29" s="23"/>
    </row>
    <row r="30" spans="1:37" customFormat="1" x14ac:dyDescent="0.3">
      <c r="A30" s="21" t="s">
        <v>205</v>
      </c>
      <c r="B30" s="130" t="b">
        <f>IF(AND(OR('VBMR Selector'!$E$19="",Database!$K30="",'VBMR Selector'!$E$19=Database!$K30),OR('VBMR Selector'!$E$16=$L30,'VBMR Selector'!$E$16=""),OR('VBMR Selector'!$F$27=$M30,'VBMR Selector'!$F$27=""),OR('VBMR Selector'!$F$28=$N30,'VBMR Selector'!$F$28=""),OR('VBMR Selector'!$F$29=$O30,'VBMR Selector'!$F$29=""),OR('VBMR Selector'!$F$32=$Q30,'VBMR Selector'!$F$32=""),OR('VBMR Selector'!$F$33=$R30,'VBMR Selector'!$F$33=""),OR('VBMR Selector'!$F$34=$S30,'VBMR Selector'!$F$34=""),OR('VBMR Selector'!$F$22=$U30,'VBMR Selector'!$F$22=""),OR('VBMR Selector'!$F$23=$V30,'VBMR Selector'!$F$23=""),OR('VBMR Selector'!$F$24=$W30,'VBMR Selector'!$F$24="")),TRUE,FALSE)</f>
        <v>1</v>
      </c>
      <c r="C30" s="90" t="s">
        <v>81</v>
      </c>
      <c r="D30" s="92" t="s">
        <v>184</v>
      </c>
      <c r="E30" s="92" t="s">
        <v>185</v>
      </c>
      <c r="F30" s="92" t="s">
        <v>186</v>
      </c>
      <c r="G30" s="52">
        <v>2019</v>
      </c>
      <c r="H30" s="93" t="s">
        <v>250</v>
      </c>
      <c r="I30" s="94" t="s">
        <v>52</v>
      </c>
      <c r="J30" s="102" t="s">
        <v>84</v>
      </c>
      <c r="K30" s="103"/>
      <c r="L30" s="97" t="s">
        <v>134</v>
      </c>
      <c r="M30" s="65" t="b">
        <v>0</v>
      </c>
      <c r="N30" s="65" t="b">
        <v>0</v>
      </c>
      <c r="O30" s="65" t="b">
        <v>0</v>
      </c>
      <c r="P30" s="66">
        <f>COUNTIF(M30:O30,TRUE)</f>
        <v>0</v>
      </c>
      <c r="Q30" s="65" t="b">
        <v>1</v>
      </c>
      <c r="R30" s="65" t="b">
        <v>0</v>
      </c>
      <c r="S30" s="65" t="b">
        <v>0</v>
      </c>
      <c r="T30" s="66">
        <f>COUNTIF(Q30:S30,TRUE)</f>
        <v>1</v>
      </c>
      <c r="U30" s="64" t="b">
        <v>1</v>
      </c>
      <c r="V30" s="65" t="b">
        <v>0</v>
      </c>
      <c r="W30" s="66" t="b">
        <v>0</v>
      </c>
      <c r="X30" s="64" t="b">
        <v>1</v>
      </c>
      <c r="Y30" s="65" t="b">
        <v>0</v>
      </c>
      <c r="Z30" s="66" t="b">
        <v>0</v>
      </c>
      <c r="AA30" s="26">
        <v>11</v>
      </c>
      <c r="AB30" s="26" t="s">
        <v>217</v>
      </c>
      <c r="AC30" s="51">
        <v>0</v>
      </c>
      <c r="AD30" s="52">
        <v>0</v>
      </c>
      <c r="AE30" s="52">
        <v>2</v>
      </c>
      <c r="AF30" s="52">
        <v>0</v>
      </c>
      <c r="AG30" s="52">
        <v>0</v>
      </c>
      <c r="AH30" s="52">
        <v>0</v>
      </c>
      <c r="AI30" s="52">
        <v>0</v>
      </c>
      <c r="AJ30" s="53" t="b">
        <v>1</v>
      </c>
      <c r="AK30" s="23"/>
    </row>
    <row r="31" spans="1:37" customFormat="1" x14ac:dyDescent="0.3">
      <c r="A31" s="21" t="s">
        <v>206</v>
      </c>
      <c r="B31" s="130" t="b">
        <f>IF(AND(OR('VBMR Selector'!$E$19="",Database!$K31="",'VBMR Selector'!$E$19=Database!$K31),OR('VBMR Selector'!$E$16=$L31,'VBMR Selector'!$E$16=""),OR('VBMR Selector'!$F$27=$M31,'VBMR Selector'!$F$27=""),OR('VBMR Selector'!$F$28=$N31,'VBMR Selector'!$F$28=""),OR('VBMR Selector'!$F$29=$O31,'VBMR Selector'!$F$29=""),OR('VBMR Selector'!$F$32=$Q31,'VBMR Selector'!$F$32=""),OR('VBMR Selector'!$F$33=$R31,'VBMR Selector'!$F$33=""),OR('VBMR Selector'!$F$34=$S31,'VBMR Selector'!$F$34=""),OR('VBMR Selector'!$F$22=$U31,'VBMR Selector'!$F$22=""),OR('VBMR Selector'!$F$23=$V31,'VBMR Selector'!$F$23=""),OR('VBMR Selector'!$F$24=$W31,'VBMR Selector'!$F$24="")),TRUE,FALSE)</f>
        <v>1</v>
      </c>
      <c r="C31" s="90" t="s">
        <v>270</v>
      </c>
      <c r="D31" s="91" t="s">
        <v>89</v>
      </c>
      <c r="E31" s="91" t="s">
        <v>90</v>
      </c>
      <c r="F31" s="92" t="s">
        <v>65</v>
      </c>
      <c r="G31" s="52">
        <v>2020</v>
      </c>
      <c r="H31" s="93" t="s">
        <v>271</v>
      </c>
      <c r="I31" s="94" t="s">
        <v>56</v>
      </c>
      <c r="J31" s="102" t="s">
        <v>84</v>
      </c>
      <c r="K31" s="103"/>
      <c r="L31" s="97" t="s">
        <v>135</v>
      </c>
      <c r="M31" s="65" t="b">
        <v>0</v>
      </c>
      <c r="N31" s="65" t="b">
        <v>0</v>
      </c>
      <c r="O31" s="65" t="b">
        <v>0</v>
      </c>
      <c r="P31" s="79">
        <f>COUNTIF(M31:O31,TRUE)</f>
        <v>0</v>
      </c>
      <c r="Q31" s="65" t="b">
        <v>1</v>
      </c>
      <c r="R31" s="65" t="b">
        <v>1</v>
      </c>
      <c r="S31" s="65" t="b">
        <v>1</v>
      </c>
      <c r="T31" s="79">
        <f>COUNTIF(Q31:S31,TRUE)</f>
        <v>3</v>
      </c>
      <c r="U31" s="64" t="b">
        <v>0</v>
      </c>
      <c r="V31" s="65" t="b">
        <v>1</v>
      </c>
      <c r="W31" s="66" t="b">
        <v>0</v>
      </c>
      <c r="X31" s="64" t="b">
        <v>0</v>
      </c>
      <c r="Y31" s="65" t="b">
        <v>0</v>
      </c>
      <c r="Z31" s="66" t="b">
        <v>1</v>
      </c>
      <c r="AA31" s="114" t="s">
        <v>268</v>
      </c>
      <c r="AB31" s="26" t="s">
        <v>220</v>
      </c>
      <c r="AC31" s="51"/>
      <c r="AD31" s="52"/>
      <c r="AE31" s="52"/>
      <c r="AF31" s="52"/>
      <c r="AG31" s="52"/>
      <c r="AH31" s="52"/>
      <c r="AI31" s="52"/>
      <c r="AJ31" s="53"/>
      <c r="AK31" s="23"/>
    </row>
    <row r="32" spans="1:37" customFormat="1" x14ac:dyDescent="0.3">
      <c r="A32" s="21" t="s">
        <v>207</v>
      </c>
      <c r="B32" s="130" t="b">
        <f>IF(AND(OR('VBMR Selector'!$E$19="",Database!$K32="",'VBMR Selector'!$E$19=Database!$K32),OR('VBMR Selector'!$E$16=$L32,'VBMR Selector'!$E$16=""),OR('VBMR Selector'!$F$27=$M32,'VBMR Selector'!$F$27=""),OR('VBMR Selector'!$F$28=$N32,'VBMR Selector'!$F$28=""),OR('VBMR Selector'!$F$29=$O32,'VBMR Selector'!$F$29=""),OR('VBMR Selector'!$F$32=$Q32,'VBMR Selector'!$F$32=""),OR('VBMR Selector'!$F$33=$R32,'VBMR Selector'!$F$33=""),OR('VBMR Selector'!$F$34=$S32,'VBMR Selector'!$F$34=""),OR('VBMR Selector'!$F$22=$U32,'VBMR Selector'!$F$22=""),OR('VBMR Selector'!$F$23=$V32,'VBMR Selector'!$F$23=""),OR('VBMR Selector'!$F$24=$W32,'VBMR Selector'!$F$24="")),TRUE,FALSE)</f>
        <v>1</v>
      </c>
      <c r="C32" s="90" t="s">
        <v>81</v>
      </c>
      <c r="D32" s="99" t="s">
        <v>65</v>
      </c>
      <c r="E32" s="91" t="s">
        <v>93</v>
      </c>
      <c r="F32" s="92" t="s">
        <v>65</v>
      </c>
      <c r="G32" s="52">
        <v>2020</v>
      </c>
      <c r="H32" s="93" t="s">
        <v>246</v>
      </c>
      <c r="I32" s="94" t="s">
        <v>53</v>
      </c>
      <c r="J32" s="102" t="s">
        <v>84</v>
      </c>
      <c r="K32" s="103"/>
      <c r="L32" s="97" t="s">
        <v>134</v>
      </c>
      <c r="M32" s="65" t="b">
        <v>1</v>
      </c>
      <c r="N32" s="65" t="b">
        <v>0</v>
      </c>
      <c r="O32" s="65" t="b">
        <v>0</v>
      </c>
      <c r="P32" s="79">
        <f>COUNTIF(M32:O32,TRUE)</f>
        <v>1</v>
      </c>
      <c r="Q32" s="65" t="b">
        <v>0</v>
      </c>
      <c r="R32" s="65" t="b">
        <v>1</v>
      </c>
      <c r="S32" s="65" t="b">
        <v>0</v>
      </c>
      <c r="T32" s="79">
        <f>COUNTIF(Q32:S32,TRUE)</f>
        <v>1</v>
      </c>
      <c r="U32" s="64" t="b">
        <v>1</v>
      </c>
      <c r="V32" s="65" t="b">
        <v>0</v>
      </c>
      <c r="W32" s="66" t="b">
        <v>0</v>
      </c>
      <c r="X32" s="64" t="b">
        <v>1</v>
      </c>
      <c r="Y32" s="65" t="b">
        <v>0</v>
      </c>
      <c r="Z32" s="66" t="b">
        <v>0</v>
      </c>
      <c r="AA32" s="114">
        <v>13</v>
      </c>
      <c r="AB32" s="26" t="s">
        <v>217</v>
      </c>
      <c r="AC32" s="51">
        <v>1</v>
      </c>
      <c r="AD32" s="52">
        <v>0</v>
      </c>
      <c r="AE32" s="52">
        <v>2</v>
      </c>
      <c r="AF32" s="52">
        <v>0</v>
      </c>
      <c r="AG32" s="52">
        <v>0</v>
      </c>
      <c r="AH32" s="52">
        <v>0</v>
      </c>
      <c r="AI32" s="52">
        <v>0</v>
      </c>
      <c r="AJ32" s="53">
        <v>0</v>
      </c>
      <c r="AK32" s="23"/>
    </row>
    <row r="33" spans="1:37" customFormat="1" x14ac:dyDescent="0.3">
      <c r="A33" s="21" t="s">
        <v>208</v>
      </c>
      <c r="B33" s="130" t="b">
        <f>IF(AND(OR('VBMR Selector'!$E$19="",Database!$K33="",'VBMR Selector'!$E$19=Database!$K33),OR('VBMR Selector'!$E$16=$L33,'VBMR Selector'!$E$16=""),OR('VBMR Selector'!$F$27=$M33,'VBMR Selector'!$F$27=""),OR('VBMR Selector'!$F$28=$N33,'VBMR Selector'!$F$28=""),OR('VBMR Selector'!$F$29=$O33,'VBMR Selector'!$F$29=""),OR('VBMR Selector'!$F$32=$Q33,'VBMR Selector'!$F$32=""),OR('VBMR Selector'!$F$33=$R33,'VBMR Selector'!$F$33=""),OR('VBMR Selector'!$F$34=$S33,'VBMR Selector'!$F$34=""),OR('VBMR Selector'!$F$22=$U33,'VBMR Selector'!$F$22=""),OR('VBMR Selector'!$F$23=$V33,'VBMR Selector'!$F$23=""),OR('VBMR Selector'!$F$24=$W33,'VBMR Selector'!$F$24="")),TRUE,FALSE)</f>
        <v>1</v>
      </c>
      <c r="C33" s="105" t="s">
        <v>269</v>
      </c>
      <c r="D33" s="92" t="s">
        <v>187</v>
      </c>
      <c r="E33" s="92" t="s">
        <v>188</v>
      </c>
      <c r="F33" s="92" t="s">
        <v>65</v>
      </c>
      <c r="G33" s="52">
        <v>2020</v>
      </c>
      <c r="H33" s="93" t="s">
        <v>251</v>
      </c>
      <c r="I33" s="94" t="s">
        <v>52</v>
      </c>
      <c r="J33" s="102" t="s">
        <v>84</v>
      </c>
      <c r="K33" s="96"/>
      <c r="L33" s="104" t="s">
        <v>134</v>
      </c>
      <c r="M33" s="65" t="b">
        <v>1</v>
      </c>
      <c r="N33" s="65" t="b">
        <v>0</v>
      </c>
      <c r="O33" s="65" t="b">
        <v>0</v>
      </c>
      <c r="P33" s="66">
        <f>COUNTIF(M33:O33,TRUE)</f>
        <v>1</v>
      </c>
      <c r="Q33" s="65" t="b">
        <v>0</v>
      </c>
      <c r="R33" s="65" t="b">
        <v>0</v>
      </c>
      <c r="S33" s="65" t="b">
        <v>0</v>
      </c>
      <c r="T33" s="66">
        <f>COUNTIF(Q33:S33,TRUE)</f>
        <v>0</v>
      </c>
      <c r="U33" s="67" t="b">
        <v>1</v>
      </c>
      <c r="V33" s="76" t="b">
        <v>0</v>
      </c>
      <c r="W33" s="69" t="b">
        <v>0</v>
      </c>
      <c r="X33" s="64" t="b">
        <v>1</v>
      </c>
      <c r="Y33" s="65" t="b">
        <v>0</v>
      </c>
      <c r="Z33" s="66" t="b">
        <v>0</v>
      </c>
      <c r="AA33" s="26">
        <v>7</v>
      </c>
      <c r="AB33" s="26" t="s">
        <v>219</v>
      </c>
      <c r="AC33" s="51"/>
      <c r="AD33" s="52"/>
      <c r="AE33" s="52"/>
      <c r="AF33" s="52"/>
      <c r="AG33" s="52"/>
      <c r="AH33" s="52"/>
      <c r="AI33" s="52"/>
      <c r="AJ33" s="53"/>
      <c r="AK33" s="23"/>
    </row>
    <row r="34" spans="1:37" customFormat="1" x14ac:dyDescent="0.3">
      <c r="A34" s="21" t="s">
        <v>209</v>
      </c>
      <c r="B34" s="130" t="b">
        <f>IF(AND(OR('VBMR Selector'!$E$19="",Database!$K34="",'VBMR Selector'!$E$19=Database!$K34),OR('VBMR Selector'!$E$16=$L34,'VBMR Selector'!$E$16=""),OR('VBMR Selector'!$F$27=$M34,'VBMR Selector'!$F$27=""),OR('VBMR Selector'!$F$28=$N34,'VBMR Selector'!$F$28=""),OR('VBMR Selector'!$F$29=$O34,'VBMR Selector'!$F$29=""),OR('VBMR Selector'!$F$32=$Q34,'VBMR Selector'!$F$32=""),OR('VBMR Selector'!$F$33=$R34,'VBMR Selector'!$F$33=""),OR('VBMR Selector'!$F$34=$S34,'VBMR Selector'!$F$34=""),OR('VBMR Selector'!$F$22=$U34,'VBMR Selector'!$F$22=""),OR('VBMR Selector'!$F$23=$V34,'VBMR Selector'!$F$23=""),OR('VBMR Selector'!$F$24=$W34,'VBMR Selector'!$F$24="")),TRUE,FALSE)</f>
        <v>1</v>
      </c>
      <c r="C34" s="90" t="s">
        <v>169</v>
      </c>
      <c r="D34" s="92" t="s">
        <v>65</v>
      </c>
      <c r="E34" s="91" t="s">
        <v>129</v>
      </c>
      <c r="F34" s="92" t="s">
        <v>65</v>
      </c>
      <c r="G34" s="52">
        <v>2021</v>
      </c>
      <c r="H34" s="93" t="s">
        <v>249</v>
      </c>
      <c r="I34" s="94" t="s">
        <v>56</v>
      </c>
      <c r="J34" s="102" t="s">
        <v>84</v>
      </c>
      <c r="K34" s="103"/>
      <c r="L34" s="97" t="s">
        <v>134</v>
      </c>
      <c r="M34" s="65" t="b">
        <v>1</v>
      </c>
      <c r="N34" s="65" t="b">
        <v>0</v>
      </c>
      <c r="O34" s="65" t="b">
        <v>0</v>
      </c>
      <c r="P34" s="66">
        <f>COUNTIF(M34:O34,TRUE)</f>
        <v>1</v>
      </c>
      <c r="Q34" s="65" t="b">
        <v>1</v>
      </c>
      <c r="R34" s="65" t="b">
        <v>0</v>
      </c>
      <c r="S34" s="65" t="b">
        <v>0</v>
      </c>
      <c r="T34" s="66">
        <f>COUNTIF(Q34:S34,TRUE)</f>
        <v>1</v>
      </c>
      <c r="U34" s="64" t="b">
        <v>1</v>
      </c>
      <c r="V34" s="65" t="b">
        <v>0</v>
      </c>
      <c r="W34" s="66" t="b">
        <v>0</v>
      </c>
      <c r="X34" s="64" t="b">
        <v>1</v>
      </c>
      <c r="Y34" s="65" t="b">
        <v>0</v>
      </c>
      <c r="Z34" s="66" t="b">
        <v>0</v>
      </c>
      <c r="AA34" s="26">
        <v>12</v>
      </c>
      <c r="AB34" s="26" t="s">
        <v>217</v>
      </c>
      <c r="AC34" s="51">
        <v>0</v>
      </c>
      <c r="AD34" s="52">
        <v>0</v>
      </c>
      <c r="AE34" s="52">
        <v>3</v>
      </c>
      <c r="AF34" s="52">
        <v>0</v>
      </c>
      <c r="AG34" s="52">
        <v>0</v>
      </c>
      <c r="AH34" s="52">
        <v>0</v>
      </c>
      <c r="AI34" s="52" t="b">
        <v>1</v>
      </c>
      <c r="AJ34" s="53">
        <v>0</v>
      </c>
      <c r="AK34" s="23"/>
    </row>
    <row r="35" spans="1:37" customFormat="1" x14ac:dyDescent="0.3">
      <c r="A35" s="21" t="s">
        <v>210</v>
      </c>
      <c r="B35" s="130" t="b">
        <f>IF(AND(OR('VBMR Selector'!$E$19="",Database!$K35="",'VBMR Selector'!$E$19=Database!$K35),OR('VBMR Selector'!$E$16=$L35,'VBMR Selector'!$E$16=""),OR('VBMR Selector'!$F$27=$M35,'VBMR Selector'!$F$27=""),OR('VBMR Selector'!$F$28=$N35,'VBMR Selector'!$F$28=""),OR('VBMR Selector'!$F$29=$O35,'VBMR Selector'!$F$29=""),OR('VBMR Selector'!$F$32=$Q35,'VBMR Selector'!$F$32=""),OR('VBMR Selector'!$F$33=$R35,'VBMR Selector'!$F$33=""),OR('VBMR Selector'!$F$34=$S35,'VBMR Selector'!$F$34=""),OR('VBMR Selector'!$F$22=$U35,'VBMR Selector'!$F$22=""),OR('VBMR Selector'!$F$23=$V35,'VBMR Selector'!$F$23=""),OR('VBMR Selector'!$F$24=$W35,'VBMR Selector'!$F$24="")),TRUE,FALSE)</f>
        <v>1</v>
      </c>
      <c r="C35" s="90" t="s">
        <v>81</v>
      </c>
      <c r="D35" s="92" t="s">
        <v>65</v>
      </c>
      <c r="E35" s="91" t="s">
        <v>80</v>
      </c>
      <c r="F35" s="92" t="s">
        <v>65</v>
      </c>
      <c r="G35" s="52">
        <v>2021</v>
      </c>
      <c r="H35" s="93" t="s">
        <v>253</v>
      </c>
      <c r="I35" s="54" t="s">
        <v>56</v>
      </c>
      <c r="J35" s="102" t="s">
        <v>84</v>
      </c>
      <c r="K35" s="103"/>
      <c r="L35" s="97" t="s">
        <v>134</v>
      </c>
      <c r="M35" s="65" t="b">
        <v>1</v>
      </c>
      <c r="N35" s="65" t="b">
        <v>1</v>
      </c>
      <c r="O35" s="65" t="b">
        <v>0</v>
      </c>
      <c r="P35" s="79">
        <f t="shared" si="0"/>
        <v>2</v>
      </c>
      <c r="Q35" s="65" t="b">
        <v>1</v>
      </c>
      <c r="R35" s="65" t="b">
        <v>1</v>
      </c>
      <c r="S35" s="65" t="b">
        <v>1</v>
      </c>
      <c r="T35" s="79">
        <f t="shared" si="1"/>
        <v>3</v>
      </c>
      <c r="U35" s="64" t="b">
        <v>1</v>
      </c>
      <c r="V35" s="65" t="b">
        <v>0</v>
      </c>
      <c r="W35" s="66" t="b">
        <v>0</v>
      </c>
      <c r="X35" s="64" t="b">
        <v>1</v>
      </c>
      <c r="Y35" s="65" t="b">
        <v>0</v>
      </c>
      <c r="Z35" s="66" t="b">
        <v>0</v>
      </c>
      <c r="AA35" s="114">
        <v>18</v>
      </c>
      <c r="AB35" s="26" t="s">
        <v>217</v>
      </c>
      <c r="AC35" s="51">
        <v>5</v>
      </c>
      <c r="AD35" s="52">
        <v>3</v>
      </c>
      <c r="AE35" s="52">
        <v>0</v>
      </c>
      <c r="AF35" s="52">
        <v>0</v>
      </c>
      <c r="AG35" s="52">
        <v>0</v>
      </c>
      <c r="AH35" s="52">
        <v>0</v>
      </c>
      <c r="AI35" s="52">
        <v>0</v>
      </c>
      <c r="AJ35" s="53">
        <v>0</v>
      </c>
      <c r="AK35" s="23"/>
    </row>
    <row r="36" spans="1:37" customFormat="1" x14ac:dyDescent="0.3">
      <c r="A36" s="21" t="s">
        <v>201</v>
      </c>
      <c r="B36" s="130" t="b">
        <f>IF(AND(OR('VBMR Selector'!$E$19="",Database!$K36="",'VBMR Selector'!$E$19=Database!$K36),OR('VBMR Selector'!$E$16=$L36,'VBMR Selector'!$E$16=""),OR('VBMR Selector'!$F$27=$M36,'VBMR Selector'!$F$27=""),OR('VBMR Selector'!$F$28=$N36,'VBMR Selector'!$F$28=""),OR('VBMR Selector'!$F$29=$O36,'VBMR Selector'!$F$29=""),OR('VBMR Selector'!$F$32=$Q36,'VBMR Selector'!$F$32=""),OR('VBMR Selector'!$F$33=$R36,'VBMR Selector'!$F$33=""),OR('VBMR Selector'!$F$34=$S36,'VBMR Selector'!$F$34=""),OR('VBMR Selector'!$F$22=$U36,'VBMR Selector'!$F$22=""),OR('VBMR Selector'!$F$23=$V36,'VBMR Selector'!$F$23=""),OR('VBMR Selector'!$F$24=$W36,'VBMR Selector'!$F$24="")),TRUE,FALSE)</f>
        <v>1</v>
      </c>
      <c r="C36" s="90" t="s">
        <v>180</v>
      </c>
      <c r="D36" s="92" t="s">
        <v>65</v>
      </c>
      <c r="E36" s="92" t="s">
        <v>88</v>
      </c>
      <c r="F36" s="92" t="s">
        <v>65</v>
      </c>
      <c r="G36" s="52">
        <v>2021</v>
      </c>
      <c r="H36" s="93" t="s">
        <v>254</v>
      </c>
      <c r="I36" s="94" t="s">
        <v>56</v>
      </c>
      <c r="J36" s="102" t="s">
        <v>84</v>
      </c>
      <c r="K36" s="106"/>
      <c r="L36" s="97" t="s">
        <v>134</v>
      </c>
      <c r="M36" s="65" t="b">
        <v>1</v>
      </c>
      <c r="N36" s="65" t="b">
        <v>1</v>
      </c>
      <c r="O36" s="65" t="b">
        <v>1</v>
      </c>
      <c r="P36" s="79">
        <f t="shared" si="0"/>
        <v>3</v>
      </c>
      <c r="Q36" s="65" t="b">
        <v>0</v>
      </c>
      <c r="R36" s="65" t="b">
        <v>0</v>
      </c>
      <c r="S36" s="65" t="b">
        <v>0</v>
      </c>
      <c r="T36" s="79">
        <f t="shared" si="1"/>
        <v>0</v>
      </c>
      <c r="U36" s="64" t="b">
        <v>1</v>
      </c>
      <c r="V36" s="65" t="b">
        <v>0</v>
      </c>
      <c r="W36" s="66" t="b">
        <v>0</v>
      </c>
      <c r="X36" s="64" t="b">
        <v>1</v>
      </c>
      <c r="Y36" s="65" t="b">
        <v>0</v>
      </c>
      <c r="Z36" s="66" t="b">
        <v>0</v>
      </c>
      <c r="AA36" s="114">
        <v>13</v>
      </c>
      <c r="AB36" s="26" t="s">
        <v>217</v>
      </c>
      <c r="AC36" s="51">
        <v>0</v>
      </c>
      <c r="AD36" s="52">
        <v>2</v>
      </c>
      <c r="AE36" s="52">
        <v>4</v>
      </c>
      <c r="AF36" s="52">
        <v>0</v>
      </c>
      <c r="AG36" s="52">
        <v>0</v>
      </c>
      <c r="AH36" s="52">
        <v>0</v>
      </c>
      <c r="AI36" s="52" t="b">
        <v>1</v>
      </c>
      <c r="AJ36" s="53">
        <v>0</v>
      </c>
      <c r="AK36" s="23"/>
    </row>
    <row r="37" spans="1:37" customFormat="1" x14ac:dyDescent="0.3">
      <c r="A37" s="21" t="s">
        <v>211</v>
      </c>
      <c r="B37" s="130" t="b">
        <f>IF(AND(OR('VBMR Selector'!$E$19="",Database!$K37="",'VBMR Selector'!$E$19=Database!$K37),OR('VBMR Selector'!$E$16=$L37,'VBMR Selector'!$E$16=""),OR('VBMR Selector'!$F$27=$M37,'VBMR Selector'!$F$27=""),OR('VBMR Selector'!$F$28=$N37,'VBMR Selector'!$F$28=""),OR('VBMR Selector'!$F$29=$O37,'VBMR Selector'!$F$29=""),OR('VBMR Selector'!$F$32=$Q37,'VBMR Selector'!$F$32=""),OR('VBMR Selector'!$F$33=$R37,'VBMR Selector'!$F$33=""),OR('VBMR Selector'!$F$34=$S37,'VBMR Selector'!$F$34=""),OR('VBMR Selector'!$F$22=$U37,'VBMR Selector'!$F$22=""),OR('VBMR Selector'!$F$23=$V37,'VBMR Selector'!$F$23=""),OR('VBMR Selector'!$F$24=$W37,'VBMR Selector'!$F$24="")),TRUE,FALSE)</f>
        <v>1</v>
      </c>
      <c r="C37" s="105" t="s">
        <v>198</v>
      </c>
      <c r="D37" s="91" t="s">
        <v>213</v>
      </c>
      <c r="E37" s="91" t="s">
        <v>196</v>
      </c>
      <c r="F37" s="91" t="s">
        <v>197</v>
      </c>
      <c r="G37" s="52">
        <v>2021</v>
      </c>
      <c r="H37" s="93" t="s">
        <v>255</v>
      </c>
      <c r="I37" s="103" t="s">
        <v>52</v>
      </c>
      <c r="J37" s="102" t="s">
        <v>84</v>
      </c>
      <c r="K37" s="103" t="s">
        <v>72</v>
      </c>
      <c r="L37" s="104" t="s">
        <v>134</v>
      </c>
      <c r="M37" s="65" t="b">
        <v>1</v>
      </c>
      <c r="N37" s="65" t="b">
        <v>1</v>
      </c>
      <c r="O37" s="65" t="b">
        <v>0</v>
      </c>
      <c r="P37" s="66">
        <f>COUNTIF(M37:O37,TRUE)</f>
        <v>2</v>
      </c>
      <c r="Q37" s="65" t="b">
        <v>1</v>
      </c>
      <c r="R37" s="65" t="b">
        <v>0</v>
      </c>
      <c r="S37" s="65" t="b">
        <v>0</v>
      </c>
      <c r="T37" s="66">
        <f>COUNTIF(Q37:S37,TRUE)</f>
        <v>1</v>
      </c>
      <c r="U37" s="67" t="b">
        <v>1</v>
      </c>
      <c r="V37" s="77" t="b">
        <v>0</v>
      </c>
      <c r="W37" s="69" t="b">
        <v>0</v>
      </c>
      <c r="X37" s="67" t="b">
        <v>1</v>
      </c>
      <c r="Y37" s="68" t="b">
        <v>0</v>
      </c>
      <c r="Z37" s="69" t="b">
        <v>0</v>
      </c>
      <c r="AA37" s="26">
        <v>12</v>
      </c>
      <c r="AB37" s="26" t="s">
        <v>217</v>
      </c>
      <c r="AC37" s="51">
        <v>0</v>
      </c>
      <c r="AD37" s="52">
        <v>0</v>
      </c>
      <c r="AE37" s="52">
        <v>3</v>
      </c>
      <c r="AF37" s="52">
        <v>0</v>
      </c>
      <c r="AG37" s="52">
        <v>0</v>
      </c>
      <c r="AH37" s="52">
        <v>0</v>
      </c>
      <c r="AI37" s="52" t="b">
        <v>1</v>
      </c>
      <c r="AJ37" s="53" t="b">
        <v>1</v>
      </c>
      <c r="AK37" s="23"/>
    </row>
    <row r="38" spans="1:37" customFormat="1" x14ac:dyDescent="0.3">
      <c r="A38" s="21" t="s">
        <v>212</v>
      </c>
      <c r="B38" s="130" t="b">
        <f>IF(AND(OR('VBMR Selector'!$E$19="",Database!$K38="",'VBMR Selector'!$E$19=Database!$K38),OR('VBMR Selector'!$E$16=$L38,'VBMR Selector'!$E$16=""),OR('VBMR Selector'!$F$27=$M38,'VBMR Selector'!$F$27=""),OR('VBMR Selector'!$F$28=$N38,'VBMR Selector'!$F$28=""),OR('VBMR Selector'!$F$29=$O38,'VBMR Selector'!$F$29=""),OR('VBMR Selector'!$F$32=$Q38,'VBMR Selector'!$F$32=""),OR('VBMR Selector'!$F$33=$R38,'VBMR Selector'!$F$33=""),OR('VBMR Selector'!$F$34=$S38,'VBMR Selector'!$F$34=""),OR('VBMR Selector'!$F$22=$U38,'VBMR Selector'!$F$22=""),OR('VBMR Selector'!$F$23=$V38,'VBMR Selector'!$F$23=""),OR('VBMR Selector'!$F$24=$W38,'VBMR Selector'!$F$24="")),TRUE,FALSE)</f>
        <v>1</v>
      </c>
      <c r="C38" s="107" t="s">
        <v>193</v>
      </c>
      <c r="D38" s="108" t="s">
        <v>65</v>
      </c>
      <c r="E38" s="108" t="s">
        <v>194</v>
      </c>
      <c r="F38" s="108" t="s">
        <v>65</v>
      </c>
      <c r="G38" s="56">
        <v>2021</v>
      </c>
      <c r="H38" s="109" t="s">
        <v>195</v>
      </c>
      <c r="I38" s="110" t="s">
        <v>56</v>
      </c>
      <c r="J38" s="111" t="s">
        <v>84</v>
      </c>
      <c r="K38" s="112"/>
      <c r="L38" s="113" t="s">
        <v>134</v>
      </c>
      <c r="M38" s="80" t="b">
        <v>0</v>
      </c>
      <c r="N38" s="80" t="b">
        <v>0</v>
      </c>
      <c r="O38" s="80" t="b">
        <v>1</v>
      </c>
      <c r="P38" s="81">
        <f t="shared" si="0"/>
        <v>1</v>
      </c>
      <c r="Q38" s="80" t="b">
        <v>0</v>
      </c>
      <c r="R38" s="80" t="b">
        <v>0</v>
      </c>
      <c r="S38" s="80" t="b">
        <v>1</v>
      </c>
      <c r="T38" s="81">
        <f t="shared" si="1"/>
        <v>1</v>
      </c>
      <c r="U38" s="70" t="b">
        <v>1</v>
      </c>
      <c r="V38" s="78" t="b">
        <v>0</v>
      </c>
      <c r="W38" s="72" t="b">
        <v>0</v>
      </c>
      <c r="X38" s="70" t="b">
        <v>1</v>
      </c>
      <c r="Y38" s="71" t="b">
        <v>0</v>
      </c>
      <c r="Z38" s="72" t="b">
        <v>0</v>
      </c>
      <c r="AA38" s="27">
        <v>23</v>
      </c>
      <c r="AB38" s="27" t="s">
        <v>220</v>
      </c>
      <c r="AC38" s="55"/>
      <c r="AD38" s="56"/>
      <c r="AE38" s="56"/>
      <c r="AF38" s="56"/>
      <c r="AG38" s="56"/>
      <c r="AH38" s="56"/>
      <c r="AI38" s="56"/>
      <c r="AJ38" s="57"/>
      <c r="AK38" s="23"/>
    </row>
    <row r="39" spans="1:37" x14ac:dyDescent="0.3">
      <c r="A39" s="42"/>
      <c r="B39" s="42"/>
      <c r="C39" s="23"/>
      <c r="D39" s="23"/>
      <c r="E39" s="23"/>
      <c r="F39" s="23"/>
      <c r="G39" s="23"/>
      <c r="H39" s="23"/>
      <c r="I39" s="23"/>
      <c r="J39" s="29"/>
      <c r="K39" s="29"/>
      <c r="L39" s="44"/>
      <c r="M39" s="23"/>
      <c r="N39" s="23"/>
      <c r="O39" s="23"/>
      <c r="P39" s="23"/>
      <c r="Q39" s="23"/>
      <c r="R39" s="23"/>
      <c r="S39" s="23"/>
      <c r="T39" s="23"/>
      <c r="U39" s="44"/>
      <c r="V39" s="44"/>
      <c r="W39" s="44"/>
      <c r="X39" s="44"/>
      <c r="Y39" s="44"/>
      <c r="Z39" s="44"/>
      <c r="AA39" s="44"/>
      <c r="AB39" s="44"/>
      <c r="AC39" s="44"/>
      <c r="AD39" s="44"/>
      <c r="AE39" s="44"/>
      <c r="AF39" s="44"/>
      <c r="AG39" s="44"/>
      <c r="AH39" s="44"/>
      <c r="AI39" s="44"/>
      <c r="AJ39" s="44"/>
      <c r="AK39" s="23"/>
    </row>
    <row r="40" spans="1:37" x14ac:dyDescent="0.3">
      <c r="A40" s="42"/>
      <c r="B40" s="42"/>
      <c r="C40" s="23"/>
      <c r="D40" s="23"/>
      <c r="E40" s="23"/>
      <c r="F40" s="23"/>
      <c r="G40" s="23"/>
      <c r="H40" s="23"/>
      <c r="I40" s="23"/>
      <c r="J40" s="29"/>
      <c r="K40" s="29"/>
      <c r="L40" s="44"/>
      <c r="M40" s="23"/>
      <c r="N40" s="23"/>
      <c r="O40" s="23"/>
      <c r="P40" s="23"/>
      <c r="Q40" s="23"/>
      <c r="R40" s="23"/>
      <c r="S40" s="23"/>
      <c r="T40" s="23"/>
      <c r="U40" s="44"/>
      <c r="V40" s="44"/>
      <c r="W40" s="44"/>
      <c r="X40" s="44"/>
      <c r="Y40" s="44"/>
      <c r="Z40" s="44"/>
      <c r="AA40" s="44"/>
      <c r="AB40" s="44"/>
      <c r="AC40" s="44"/>
      <c r="AD40" s="44"/>
      <c r="AE40" s="44"/>
      <c r="AF40" s="44"/>
      <c r="AG40" s="44"/>
      <c r="AH40" s="44"/>
      <c r="AI40" s="44"/>
      <c r="AJ40" s="44"/>
      <c r="AK40" s="23"/>
    </row>
    <row r="41" spans="1:37" x14ac:dyDescent="0.3">
      <c r="A41" s="42"/>
      <c r="B41" s="42"/>
      <c r="C41" s="23"/>
      <c r="D41" s="23"/>
      <c r="E41" s="23"/>
      <c r="F41" s="23"/>
      <c r="G41" s="23"/>
      <c r="H41" s="23"/>
      <c r="I41" s="23"/>
      <c r="J41" s="29"/>
      <c r="K41" s="29"/>
      <c r="L41" s="44"/>
      <c r="M41" s="23"/>
      <c r="N41" s="23"/>
      <c r="O41" s="23"/>
      <c r="P41" s="23"/>
      <c r="Q41" s="23"/>
      <c r="R41" s="23"/>
      <c r="S41" s="23"/>
      <c r="T41" s="23"/>
      <c r="U41" s="44"/>
      <c r="V41" s="44"/>
      <c r="W41" s="44"/>
      <c r="X41" s="44"/>
      <c r="Y41" s="44"/>
      <c r="Z41" s="44"/>
      <c r="AA41" s="44"/>
      <c r="AB41" s="44"/>
      <c r="AC41" s="44"/>
      <c r="AD41" s="44"/>
      <c r="AE41" s="44"/>
      <c r="AF41" s="44"/>
      <c r="AG41" s="44"/>
      <c r="AH41" s="44"/>
      <c r="AI41" s="44"/>
      <c r="AJ41" s="44"/>
      <c r="AK41" s="23"/>
    </row>
    <row r="42" spans="1:37" x14ac:dyDescent="0.3">
      <c r="A42" s="42"/>
      <c r="B42" s="42"/>
      <c r="C42" s="23"/>
      <c r="D42" s="23"/>
      <c r="E42" s="23"/>
      <c r="F42" s="23"/>
      <c r="G42" s="23"/>
      <c r="H42" s="23"/>
      <c r="I42" s="23"/>
      <c r="J42" s="29"/>
      <c r="K42" s="29"/>
      <c r="L42" s="44"/>
      <c r="M42" s="23"/>
      <c r="N42" s="23"/>
      <c r="O42" s="23"/>
      <c r="P42" s="23"/>
      <c r="Q42" s="23"/>
      <c r="R42" s="23"/>
      <c r="S42" s="23"/>
      <c r="T42" s="23"/>
      <c r="U42" s="44"/>
      <c r="V42" s="44"/>
      <c r="W42" s="44"/>
      <c r="X42" s="44"/>
      <c r="Y42" s="44"/>
      <c r="Z42" s="44"/>
      <c r="AA42" s="44"/>
      <c r="AB42" s="44"/>
      <c r="AC42" s="44"/>
      <c r="AD42" s="44"/>
      <c r="AE42" s="44"/>
      <c r="AF42" s="44"/>
      <c r="AG42" s="44"/>
      <c r="AH42" s="44"/>
      <c r="AI42" s="44"/>
      <c r="AJ42" s="44"/>
      <c r="AK42" s="23"/>
    </row>
    <row r="43" spans="1:37" x14ac:dyDescent="0.3">
      <c r="A43" s="42"/>
      <c r="B43" s="42"/>
      <c r="C43" s="23"/>
      <c r="D43" s="23"/>
      <c r="E43" s="23"/>
      <c r="F43" s="23"/>
      <c r="G43" s="23"/>
      <c r="H43" s="23"/>
      <c r="I43" s="23"/>
      <c r="J43" s="29"/>
      <c r="K43" s="29"/>
      <c r="L43" s="44"/>
      <c r="M43" s="23"/>
      <c r="N43" s="23"/>
      <c r="O43" s="23"/>
      <c r="P43" s="23"/>
      <c r="Q43" s="23"/>
      <c r="R43" s="23"/>
      <c r="S43" s="23"/>
      <c r="T43" s="23"/>
      <c r="U43" s="44"/>
      <c r="V43" s="44"/>
      <c r="W43" s="44"/>
      <c r="X43" s="44"/>
      <c r="Y43" s="44"/>
      <c r="Z43" s="44"/>
      <c r="AA43" s="44"/>
      <c r="AB43" s="44"/>
      <c r="AC43" s="44"/>
      <c r="AD43" s="44"/>
      <c r="AE43" s="44"/>
      <c r="AF43" s="44"/>
      <c r="AG43" s="44"/>
      <c r="AH43" s="44"/>
      <c r="AI43" s="44"/>
      <c r="AJ43" s="44"/>
      <c r="AK43" s="23"/>
    </row>
    <row r="44" spans="1:37" x14ac:dyDescent="0.3">
      <c r="A44" s="42"/>
      <c r="B44" s="42"/>
      <c r="C44" s="23"/>
      <c r="D44" s="23"/>
      <c r="E44" s="23"/>
      <c r="F44" s="23"/>
      <c r="G44" s="23"/>
      <c r="H44" s="23"/>
      <c r="I44" s="23"/>
      <c r="J44" s="29"/>
      <c r="K44" s="29"/>
      <c r="L44" s="44"/>
      <c r="M44" s="23"/>
      <c r="N44" s="23"/>
      <c r="O44" s="23"/>
      <c r="P44" s="23"/>
      <c r="Q44" s="23"/>
      <c r="R44" s="23"/>
      <c r="S44" s="23"/>
      <c r="T44" s="23"/>
      <c r="U44" s="44"/>
      <c r="V44" s="44"/>
      <c r="W44" s="44"/>
      <c r="X44" s="44"/>
      <c r="Y44" s="44"/>
      <c r="Z44" s="44"/>
      <c r="AA44" s="44"/>
      <c r="AB44" s="44"/>
      <c r="AC44" s="44"/>
      <c r="AD44" s="44"/>
      <c r="AE44" s="44"/>
      <c r="AF44" s="44"/>
      <c r="AG44" s="44"/>
      <c r="AH44" s="44"/>
      <c r="AI44" s="44"/>
      <c r="AJ44" s="44"/>
      <c r="AK44" s="23"/>
    </row>
    <row r="45" spans="1:37" x14ac:dyDescent="0.3">
      <c r="A45" s="42"/>
      <c r="B45" s="42"/>
      <c r="C45" s="23"/>
      <c r="D45" s="23"/>
      <c r="E45" s="23"/>
      <c r="F45" s="23"/>
      <c r="G45" s="23"/>
      <c r="H45" s="23"/>
      <c r="I45" s="23"/>
      <c r="J45" s="29"/>
      <c r="K45" s="29"/>
      <c r="L45" s="44"/>
      <c r="M45" s="23"/>
      <c r="N45" s="23"/>
      <c r="O45" s="23"/>
      <c r="P45" s="23"/>
      <c r="Q45" s="23"/>
      <c r="R45" s="23"/>
      <c r="S45" s="23"/>
      <c r="T45" s="23"/>
      <c r="U45" s="44"/>
      <c r="V45" s="44"/>
      <c r="W45" s="44"/>
      <c r="X45" s="44"/>
      <c r="Y45" s="44"/>
      <c r="Z45" s="44"/>
      <c r="AA45" s="44"/>
      <c r="AB45" s="44"/>
      <c r="AC45" s="44"/>
      <c r="AD45" s="44"/>
      <c r="AE45" s="44"/>
      <c r="AF45" s="44"/>
      <c r="AG45" s="44"/>
      <c r="AH45" s="44"/>
      <c r="AI45" s="44"/>
      <c r="AJ45" s="44"/>
      <c r="AK45" s="23"/>
    </row>
    <row r="46" spans="1:37" x14ac:dyDescent="0.3">
      <c r="A46" s="42"/>
      <c r="B46" s="42"/>
      <c r="C46" s="23"/>
      <c r="D46" s="23"/>
      <c r="E46" s="23"/>
      <c r="F46" s="23"/>
      <c r="G46" s="23"/>
      <c r="H46" s="23"/>
      <c r="I46" s="23"/>
      <c r="J46" s="29"/>
      <c r="K46" s="29"/>
      <c r="L46" s="44"/>
      <c r="M46" s="23"/>
      <c r="N46" s="23"/>
      <c r="O46" s="23"/>
      <c r="P46" s="23"/>
      <c r="Q46" s="23"/>
      <c r="R46" s="23"/>
      <c r="S46" s="23"/>
      <c r="T46" s="23"/>
      <c r="U46" s="44"/>
      <c r="V46" s="44"/>
      <c r="W46" s="44"/>
      <c r="X46" s="44"/>
      <c r="Y46" s="44"/>
      <c r="Z46" s="44"/>
      <c r="AA46" s="44"/>
      <c r="AB46" s="44"/>
      <c r="AC46" s="44"/>
      <c r="AD46" s="44"/>
      <c r="AE46" s="44"/>
      <c r="AF46" s="44"/>
      <c r="AG46" s="44"/>
      <c r="AH46" s="44"/>
      <c r="AI46" s="44"/>
      <c r="AJ46" s="44"/>
      <c r="AK46" s="23"/>
    </row>
    <row r="47" spans="1:37" x14ac:dyDescent="0.3">
      <c r="A47" s="42"/>
      <c r="B47" s="42"/>
      <c r="C47" s="23"/>
      <c r="D47" s="23"/>
      <c r="E47" s="23"/>
      <c r="F47" s="23"/>
      <c r="G47" s="23"/>
      <c r="H47" s="23"/>
      <c r="I47" s="23"/>
      <c r="J47" s="29"/>
      <c r="K47" s="29"/>
      <c r="L47" s="44"/>
      <c r="M47" s="23"/>
      <c r="N47" s="23"/>
      <c r="O47" s="23"/>
      <c r="P47" s="23"/>
      <c r="Q47" s="23"/>
      <c r="R47" s="23"/>
      <c r="S47" s="23"/>
      <c r="T47" s="23"/>
      <c r="U47" s="44"/>
      <c r="V47" s="44"/>
      <c r="W47" s="44"/>
      <c r="X47" s="44"/>
      <c r="Y47" s="44"/>
      <c r="Z47" s="44"/>
      <c r="AA47" s="44"/>
      <c r="AB47" s="44"/>
      <c r="AC47" s="44"/>
      <c r="AD47" s="44"/>
      <c r="AE47" s="44"/>
      <c r="AF47" s="44"/>
      <c r="AG47" s="44"/>
      <c r="AH47" s="44"/>
      <c r="AI47" s="44"/>
      <c r="AJ47" s="44"/>
      <c r="AK47" s="23"/>
    </row>
    <row r="48" spans="1:37" x14ac:dyDescent="0.3">
      <c r="A48" s="42"/>
      <c r="B48" s="42"/>
      <c r="C48" s="23"/>
      <c r="D48" s="23"/>
      <c r="E48" s="23"/>
      <c r="F48" s="23"/>
      <c r="G48" s="23"/>
      <c r="H48" s="23"/>
      <c r="I48" s="23"/>
      <c r="J48" s="29"/>
      <c r="K48" s="29"/>
      <c r="L48" s="44"/>
      <c r="M48" s="23"/>
      <c r="N48" s="23"/>
      <c r="O48" s="23"/>
      <c r="P48" s="23"/>
      <c r="Q48" s="23"/>
      <c r="R48" s="23"/>
      <c r="S48" s="23"/>
      <c r="T48" s="23"/>
      <c r="U48" s="44"/>
      <c r="V48" s="44"/>
      <c r="W48" s="44"/>
      <c r="X48" s="44"/>
      <c r="Y48" s="44"/>
      <c r="Z48" s="44"/>
      <c r="AA48" s="44"/>
      <c r="AB48" s="44"/>
      <c r="AC48" s="44"/>
      <c r="AD48" s="44"/>
      <c r="AE48" s="44"/>
      <c r="AF48" s="44"/>
      <c r="AG48" s="44"/>
      <c r="AH48" s="44"/>
      <c r="AI48" s="44"/>
      <c r="AJ48" s="44"/>
      <c r="AK48" s="23"/>
    </row>
    <row r="49" spans="1:37" x14ac:dyDescent="0.3">
      <c r="A49" s="42"/>
      <c r="B49" s="42"/>
      <c r="C49" s="23"/>
      <c r="D49" s="23"/>
      <c r="E49" s="23"/>
      <c r="F49" s="23"/>
      <c r="G49" s="23"/>
      <c r="H49" s="23"/>
      <c r="I49" s="23"/>
      <c r="J49" s="29"/>
      <c r="K49" s="29"/>
      <c r="L49" s="44"/>
      <c r="M49" s="23"/>
      <c r="N49" s="23"/>
      <c r="O49" s="23"/>
      <c r="P49" s="23"/>
      <c r="Q49" s="23"/>
      <c r="R49" s="23"/>
      <c r="S49" s="23"/>
      <c r="T49" s="23"/>
      <c r="U49" s="44"/>
      <c r="V49" s="44"/>
      <c r="W49" s="44"/>
      <c r="X49" s="44"/>
      <c r="Y49" s="44"/>
      <c r="Z49" s="44"/>
      <c r="AA49" s="44"/>
      <c r="AB49" s="44"/>
      <c r="AC49" s="44"/>
      <c r="AD49" s="44"/>
      <c r="AE49" s="44"/>
      <c r="AF49" s="44"/>
      <c r="AG49" s="44"/>
      <c r="AH49" s="44"/>
      <c r="AI49" s="44"/>
      <c r="AJ49" s="44"/>
      <c r="AK49" s="23"/>
    </row>
    <row r="50" spans="1:37" x14ac:dyDescent="0.3">
      <c r="A50" s="42"/>
      <c r="B50" s="42"/>
      <c r="C50" s="23"/>
      <c r="D50" s="23"/>
      <c r="E50" s="23"/>
      <c r="F50" s="23"/>
      <c r="G50" s="23"/>
      <c r="H50" s="23"/>
      <c r="I50" s="23"/>
      <c r="J50" s="29"/>
      <c r="K50" s="29"/>
      <c r="L50" s="44"/>
      <c r="M50" s="23"/>
      <c r="N50" s="23"/>
      <c r="O50" s="23"/>
      <c r="P50" s="23"/>
      <c r="Q50" s="23"/>
      <c r="R50" s="23"/>
      <c r="S50" s="23"/>
      <c r="T50" s="23"/>
      <c r="U50" s="44"/>
      <c r="V50" s="44"/>
      <c r="W50" s="44"/>
      <c r="X50" s="44"/>
      <c r="Y50" s="44"/>
      <c r="Z50" s="44"/>
      <c r="AA50" s="23"/>
      <c r="AB50" s="44"/>
      <c r="AC50" s="44"/>
      <c r="AD50" s="44"/>
      <c r="AE50" s="44"/>
      <c r="AF50" s="44"/>
      <c r="AG50" s="44"/>
      <c r="AH50" s="44"/>
      <c r="AI50" s="44"/>
      <c r="AJ50" s="44"/>
      <c r="AK50" s="23"/>
    </row>
    <row r="51" spans="1:37" hidden="1" x14ac:dyDescent="0.3">
      <c r="L51" s="8"/>
      <c r="U51" s="8"/>
      <c r="V51" s="8"/>
      <c r="W51" s="8"/>
      <c r="X51" s="8"/>
      <c r="Y51" s="8"/>
      <c r="Z51" s="8"/>
      <c r="AB51" s="8"/>
      <c r="AC51" s="8"/>
      <c r="AD51" s="8"/>
      <c r="AE51" s="8"/>
      <c r="AF51" s="8"/>
      <c r="AG51" s="8"/>
      <c r="AH51" s="8"/>
      <c r="AI51" s="8"/>
      <c r="AJ51" s="8"/>
    </row>
  </sheetData>
  <sheetProtection algorithmName="SHA-512" hashValue="0mTwRYRk9UH7vljvVfbmN7ottrP9OPK/LCwD1XfnTCHsOm2JLai4DHaN1z/GKkj5/1DsqWbORuYH/8VGWleXJg==" saltValue="O5BzpSy88HIYbcHsGblTtQ==" spinCount="100000" sheet="1" objects="1" scenarios="1"/>
  <phoneticPr fontId="6" type="noConversion"/>
  <conditionalFormatting sqref="I35 I26:I28">
    <cfRule type="expression" dxfId="4" priority="177">
      <formula>#REF!=FALSE</formula>
    </cfRule>
  </conditionalFormatting>
  <conditionalFormatting sqref="P2:P38">
    <cfRule type="colorScale" priority="913">
      <colorScale>
        <cfvo type="min"/>
        <cfvo type="percentile" val="50"/>
        <cfvo type="max"/>
        <color rgb="FFF8696B"/>
        <color rgb="FFFFEB84"/>
        <color rgb="FF63BE7B"/>
      </colorScale>
    </cfRule>
  </conditionalFormatting>
  <conditionalFormatting sqref="T2:T38">
    <cfRule type="colorScale" priority="915">
      <colorScale>
        <cfvo type="min"/>
        <cfvo type="percentile" val="50"/>
        <cfvo type="max"/>
        <color rgb="FFF8696B"/>
        <color rgb="FFFFEB84"/>
        <color rgb="FF63BE7B"/>
      </colorScale>
    </cfRule>
  </conditionalFormatting>
  <conditionalFormatting sqref="U2:Z38 M2:O38 Q2:S38">
    <cfRule type="containsText" dxfId="3" priority="221" operator="containsText" text="0">
      <formula>NOT(ISERROR(SEARCH("0",M2)))</formula>
    </cfRule>
    <cfRule type="containsText" dxfId="2" priority="222" operator="containsText" text="FALSE">
      <formula>NOT(ISERROR(SEARCH("FALSE",M2)))</formula>
    </cfRule>
    <cfRule type="containsText" dxfId="1" priority="223" operator="containsText" text="TRUE">
      <formula>NOT(ISERROR(SEARCH("TRUE",M2)))</formula>
    </cfRule>
  </conditionalFormatting>
  <conditionalFormatting sqref="AC2:AJ38">
    <cfRule type="expression" dxfId="0" priority="1">
      <formula>$AB2&lt;&gt;"BMC"</formula>
    </cfRule>
  </conditionalFormatting>
  <hyperlinks>
    <hyperlink ref="H11" r:id="rId1" xr:uid="{70442EED-9303-4305-9DC8-4BB734C6B5F5}"/>
    <hyperlink ref="H4" r:id="rId2" xr:uid="{76C45F09-9A07-4740-AA1C-D930C1F61AFF}"/>
    <hyperlink ref="H38" r:id="rId3" xr:uid="{D3997D56-66C2-4EDE-925C-A3488F9C2422}"/>
    <hyperlink ref="H2" r:id="rId4" xr:uid="{BFC071A9-C95C-4094-BA24-67C1A21D65B9}"/>
    <hyperlink ref="H10" r:id="rId5" xr:uid="{D3CCE009-CE52-465F-B778-C7D067C8E443}"/>
    <hyperlink ref="H9" r:id="rId6" xr:uid="{23E8FC93-2CC4-41C2-B569-D23D30ED787A}"/>
    <hyperlink ref="H8" r:id="rId7" xr:uid="{641DC6C4-5E18-4C66-BED2-4C9F44862F5A}"/>
    <hyperlink ref="H7" r:id="rId8" xr:uid="{24A30889-E836-4BF5-8344-7F0DDBD1AFB8}"/>
    <hyperlink ref="H6" r:id="rId9" xr:uid="{54691070-EC9B-4D3B-B86A-8F502D61A434}"/>
    <hyperlink ref="H5" r:id="rId10" xr:uid="{2EA91CD9-F408-4435-8191-6E50934DC5CA}"/>
    <hyperlink ref="H3" r:id="rId11" xr:uid="{D1D12E82-7071-42DF-B1EC-DFB36DE780E7}"/>
    <hyperlink ref="H12" r:id="rId12" xr:uid="{A0A97E34-6B61-43C6-99A1-7614417D8782}"/>
    <hyperlink ref="H14" r:id="rId13" xr:uid="{1DC93C7B-5222-44B3-9B09-00F0E192D645}"/>
    <hyperlink ref="H13" r:id="rId14" xr:uid="{ACFC56BC-A808-45DF-8FEA-C340F2C96CE7}"/>
    <hyperlink ref="H15" r:id="rId15" xr:uid="{5E04F352-6569-4616-A0BE-74004975EC62}"/>
    <hyperlink ref="H16" r:id="rId16" xr:uid="{2E806323-FF51-4051-A85A-DE25570CF714}"/>
    <hyperlink ref="H17" r:id="rId17" xr:uid="{57F40E2A-7968-47AB-8AA6-02C071EB231D}"/>
    <hyperlink ref="H18" r:id="rId18" xr:uid="{C4AD9AAC-0A94-44D0-BDB1-45957900ECA9}"/>
    <hyperlink ref="H19" r:id="rId19" xr:uid="{6AE27E02-5409-422D-BE7F-C8D963B39DF1}"/>
    <hyperlink ref="H20" r:id="rId20" xr:uid="{3245048C-CE4D-4AF6-B42B-C03F8FD9C723}"/>
    <hyperlink ref="H21" r:id="rId21" xr:uid="{506D3198-F115-4CCF-A753-54BCFE173DA4}"/>
    <hyperlink ref="H22" r:id="rId22" xr:uid="{A3FDA751-8034-4503-922A-1BDCDFE5A6D0}"/>
    <hyperlink ref="H23" r:id="rId23" xr:uid="{9C49BB57-79F7-4FC7-921F-3ADCB223252B}"/>
    <hyperlink ref="H24" r:id="rId24" xr:uid="{D663991C-DFE1-4226-81F2-46B4B22A1FD4}"/>
    <hyperlink ref="H29" r:id="rId25" xr:uid="{BA364B79-7E42-4EE3-A016-45A750620C4B}"/>
    <hyperlink ref="H25" r:id="rId26" xr:uid="{B3DF8613-F95A-4428-B32D-35C4348DC98B}"/>
    <hyperlink ref="H26" r:id="rId27" xr:uid="{3547BC84-D1CA-423B-9C7D-83C8DFA00F97}"/>
    <hyperlink ref="H32" r:id="rId28" xr:uid="{2CEBFE3D-1568-4421-B52B-EA06ADFE5DA5}"/>
    <hyperlink ref="H31" r:id="rId29" xr:uid="{4857C30B-8F1F-4C71-9378-64E86CFB0F74}"/>
    <hyperlink ref="H27" r:id="rId30" xr:uid="{5365F8A7-FEBB-4782-8FEB-4B7578666097}"/>
    <hyperlink ref="H28" r:id="rId31" xr:uid="{8725A353-A1B6-4403-A742-E2DE50DA36CD}"/>
    <hyperlink ref="H30" r:id="rId32" xr:uid="{DD60CE5F-8B64-49A4-BD5E-B77F3F727090}"/>
    <hyperlink ref="H33" r:id="rId33" xr:uid="{C9E3276C-DF2F-4C62-B0ED-997F5ECC4715}"/>
    <hyperlink ref="H34" r:id="rId34" xr:uid="{AFA572CE-B0B7-4742-BFD6-BE64DAB937E8}"/>
    <hyperlink ref="H35" r:id="rId35" xr:uid="{B67F70F4-97C0-4505-B966-7847B84D294A}"/>
    <hyperlink ref="H36" r:id="rId36" xr:uid="{31D0E157-7DFA-488B-A87B-1072E6974763}"/>
    <hyperlink ref="H37" r:id="rId37" xr:uid="{59F135A2-36B5-41E0-A412-3B448294970C}"/>
  </hyperlinks>
  <pageMargins left="0.7" right="0.7" top="0.75" bottom="0.75" header="0.3" footer="0.3"/>
  <pageSetup orientation="portrait"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F533E-AB30-4B39-B53A-EE770E5B4466}">
  <sheetPr>
    <tabColor theme="0" tint="-4.9989318521683403E-2"/>
  </sheetPr>
  <dimension ref="B2:J24"/>
  <sheetViews>
    <sheetView workbookViewId="0">
      <selection activeCell="E8" sqref="E8"/>
    </sheetView>
  </sheetViews>
  <sheetFormatPr defaultRowHeight="12.5" x14ac:dyDescent="0.25"/>
  <cols>
    <col min="4" max="4" width="15.81640625" bestFit="1" customWidth="1"/>
    <col min="5" max="5" width="27.26953125" customWidth="1"/>
    <col min="7" max="7" width="9.90625" bestFit="1" customWidth="1"/>
  </cols>
  <sheetData>
    <row r="2" spans="2:10" ht="13" x14ac:dyDescent="0.3">
      <c r="B2" s="5" t="s">
        <v>66</v>
      </c>
      <c r="D2" s="5" t="s">
        <v>132</v>
      </c>
      <c r="E2" s="4" t="s">
        <v>144</v>
      </c>
      <c r="G2" s="5" t="s">
        <v>261</v>
      </c>
      <c r="I2" s="5" t="s">
        <v>70</v>
      </c>
    </row>
    <row r="4" spans="2:10" ht="13" x14ac:dyDescent="0.3">
      <c r="B4" t="b">
        <v>1</v>
      </c>
      <c r="D4" s="7" t="s">
        <v>134</v>
      </c>
      <c r="E4" s="22" t="s">
        <v>272</v>
      </c>
      <c r="F4" s="1" t="s">
        <v>65</v>
      </c>
      <c r="G4" s="1" t="s">
        <v>84</v>
      </c>
      <c r="I4" s="1" t="s">
        <v>289</v>
      </c>
      <c r="J4" s="1"/>
    </row>
    <row r="5" spans="2:10" ht="13" x14ac:dyDescent="0.3">
      <c r="B5" t="b">
        <v>0</v>
      </c>
      <c r="D5" s="7" t="s">
        <v>158</v>
      </c>
      <c r="E5" s="22" t="s">
        <v>273</v>
      </c>
      <c r="F5" s="1" t="s">
        <v>65</v>
      </c>
      <c r="G5" s="1" t="s">
        <v>133</v>
      </c>
      <c r="I5" s="1" t="s">
        <v>72</v>
      </c>
      <c r="J5" s="1"/>
    </row>
    <row r="6" spans="2:10" ht="13" x14ac:dyDescent="0.3">
      <c r="D6" s="7" t="s">
        <v>135</v>
      </c>
      <c r="E6" s="22" t="s">
        <v>274</v>
      </c>
      <c r="F6" s="1" t="s">
        <v>65</v>
      </c>
      <c r="I6" s="1" t="s">
        <v>296</v>
      </c>
      <c r="J6" s="1"/>
    </row>
    <row r="7" spans="2:10" x14ac:dyDescent="0.25">
      <c r="I7" s="1" t="s">
        <v>69</v>
      </c>
      <c r="J7" s="1"/>
    </row>
    <row r="8" spans="2:10" x14ac:dyDescent="0.25">
      <c r="I8" s="1" t="s">
        <v>68</v>
      </c>
      <c r="J8" s="1"/>
    </row>
    <row r="9" spans="2:10" x14ac:dyDescent="0.25">
      <c r="I9" s="1" t="s">
        <v>73</v>
      </c>
      <c r="J9" s="1"/>
    </row>
    <row r="10" spans="2:10" x14ac:dyDescent="0.25">
      <c r="I10" s="1" t="s">
        <v>293</v>
      </c>
      <c r="J10" s="1"/>
    </row>
    <row r="11" spans="2:10" x14ac:dyDescent="0.25">
      <c r="I11" s="1" t="s">
        <v>291</v>
      </c>
      <c r="J11" s="1"/>
    </row>
    <row r="12" spans="2:10" x14ac:dyDescent="0.25">
      <c r="I12" s="1" t="s">
        <v>297</v>
      </c>
      <c r="J12" s="1"/>
    </row>
    <row r="13" spans="2:10" x14ac:dyDescent="0.25">
      <c r="I13" s="1" t="s">
        <v>85</v>
      </c>
      <c r="J13" s="1"/>
    </row>
    <row r="14" spans="2:10" x14ac:dyDescent="0.25">
      <c r="I14" s="1" t="s">
        <v>290</v>
      </c>
      <c r="J14" s="1"/>
    </row>
    <row r="15" spans="2:10" x14ac:dyDescent="0.25">
      <c r="I15" s="1" t="s">
        <v>298</v>
      </c>
      <c r="J15" s="1"/>
    </row>
    <row r="16" spans="2:10" x14ac:dyDescent="0.25">
      <c r="I16" s="1" t="s">
        <v>295</v>
      </c>
      <c r="J16" s="1"/>
    </row>
    <row r="17" spans="9:10" x14ac:dyDescent="0.25">
      <c r="I17" s="1" t="s">
        <v>288</v>
      </c>
      <c r="J17" s="1"/>
    </row>
    <row r="18" spans="9:10" x14ac:dyDescent="0.25">
      <c r="I18" s="1" t="s">
        <v>287</v>
      </c>
      <c r="J18" s="1"/>
    </row>
    <row r="19" spans="9:10" x14ac:dyDescent="0.25">
      <c r="I19" s="1" t="s">
        <v>71</v>
      </c>
      <c r="J19" s="1"/>
    </row>
    <row r="20" spans="9:10" x14ac:dyDescent="0.25">
      <c r="I20" s="1" t="s">
        <v>292</v>
      </c>
      <c r="J20" s="1"/>
    </row>
    <row r="21" spans="9:10" x14ac:dyDescent="0.25">
      <c r="I21" s="1" t="s">
        <v>214</v>
      </c>
      <c r="J21" s="1"/>
    </row>
    <row r="22" spans="9:10" x14ac:dyDescent="0.25">
      <c r="J22" s="1"/>
    </row>
    <row r="23" spans="9:10" x14ac:dyDescent="0.25">
      <c r="J23" s="1"/>
    </row>
    <row r="24" spans="9:10" x14ac:dyDescent="0.25">
      <c r="J24" s="1"/>
    </row>
  </sheetData>
  <sheetProtection algorithmName="SHA-512" hashValue="IN7CVynAa1jA4soiS685PiLQpGaK1zrqeXIYWButX1XDNIkidQuBvPN+t3VVn4Li8UCosaRXPxOVQs519LSIkg==" saltValue="Nx/GKe4/31OHm7Amnv62WQ==" spinCount="100000" sheet="1" objects="1" scenarios="1" selectLockedCells="1" selectUnlockedCells="1"/>
  <sortState xmlns:xlrd2="http://schemas.microsoft.com/office/spreadsheetml/2017/richdata2" ref="I4:I20">
    <sortCondition ref="I4:I20"/>
  </sortState>
  <conditionalFormatting sqref="D4:D6">
    <cfRule type="colorScale" priority="1">
      <colorScale>
        <cfvo type="min"/>
        <cfvo type="percentile" val="50"/>
        <cfvo type="max"/>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00FA36-4F7A-47EC-8CD0-FB9460229F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VBMR Selector</vt:lpstr>
      <vt:lpstr>Database</vt:lpstr>
      <vt:lpstr>List</vt:lpstr>
      <vt:lpstr>Scale</vt:lpstr>
      <vt:lpstr>Sector</vt:lpstr>
      <vt:lpstr>Selection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Jean Mansuy</cp:lastModifiedBy>
  <dcterms:created xsi:type="dcterms:W3CDTF">2022-01-11T13:15:02Z</dcterms:created>
  <dcterms:modified xsi:type="dcterms:W3CDTF">2022-04-04T06:45:19Z</dcterms:modified>
</cp:coreProperties>
</file>